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00" windowHeight="13065" tabRatio="874"/>
  </bookViews>
  <sheets>
    <sheet name="認定判定" sheetId="1" r:id="rId1"/>
    <sheet name="業種一覧" sheetId="2" r:id="rId2"/>
    <sheet name="Gyosyu" sheetId="3" state="hidden" r:id="rId3"/>
    <sheet name="GyosyuKbn" sheetId="4" state="hidden" r:id="rId4"/>
    <sheet name="Seido" sheetId="5" state="hidden" r:id="rId5"/>
    <sheet name="5号業種リスト" sheetId="6" r:id="rId6"/>
    <sheet name="市町村" sheetId="7" state="hidden" r:id="rId7"/>
    <sheet name="SN4号4-①" sheetId="8" r:id="rId8"/>
    <sheet name="SN4号4-②" sheetId="9" r:id="rId9"/>
    <sheet name="SN4号4-③" sheetId="10" r:id="rId10"/>
    <sheet name="SN4号4-④" sheetId="11" r:id="rId11"/>
    <sheet name="SN5号-（イ)-①" sheetId="12" state="hidden" r:id="rId12"/>
    <sheet name="SN5号-（イ)-②a" sheetId="13" r:id="rId13"/>
    <sheet name="SN5号-（イ)-④" sheetId="14" state="hidden" r:id="rId14"/>
    <sheet name="SN5号-（イ)-⑤a" sheetId="15" r:id="rId15"/>
    <sheet name="SN5号-（イ)-⑦" sheetId="16" state="hidden" r:id="rId16"/>
    <sheet name="SN5号-（イ)-⑩a" sheetId="17" r:id="rId17"/>
    <sheet name="SN5号-（イ)-⑧" sheetId="18" state="hidden" r:id="rId18"/>
    <sheet name="SN5号-（イ)-⑪a" sheetId="19" r:id="rId19"/>
    <sheet name="SN5号-（イ)-⑨" sheetId="20" state="hidden" r:id="rId20"/>
    <sheet name="SN5号-（イ)-⑫a" sheetId="21" r:id="rId21"/>
    <sheet name="危機-①" sheetId="22" r:id="rId22"/>
    <sheet name="危機-②" sheetId="23" r:id="rId23"/>
    <sheet name="危機-③" sheetId="24" r:id="rId24"/>
    <sheet name="危機-④" sheetId="25" r:id="rId25"/>
  </sheets>
  <definedNames>
    <definedName name="_xlnm.Print_Area" localSheetId="5">'5号業種リスト'!$B$1:$E$99</definedName>
    <definedName name="_xlnm.Print_Area" localSheetId="7">'SN4号4-①'!$A$1:$R$42</definedName>
    <definedName name="_xlnm.Print_Area" localSheetId="8">'SN4号4-②'!$A$1:$R$41</definedName>
    <definedName name="_xlnm.Print_Area" localSheetId="9">'SN4号4-③'!$A$1:$R$42</definedName>
    <definedName name="_xlnm.Print_Area" localSheetId="10">'SN4号4-④'!$A$1:$R$42</definedName>
    <definedName name="_xlnm.Print_Area" localSheetId="11">'SN5号-（イ)-①'!$A$1:$T$38</definedName>
    <definedName name="_xlnm.Print_Area" localSheetId="12">'SN5号-（イ)-②a'!$A$1:$T$37</definedName>
    <definedName name="_xlnm.Print_Area" localSheetId="13">'SN5号-（イ)-④'!$A$1:$T$44</definedName>
    <definedName name="_xlnm.Print_Area" localSheetId="14">'SN5号-（イ)-⑤a'!$A$1:$T$47</definedName>
    <definedName name="_xlnm.Print_Area" localSheetId="15">'SN5号-（イ)-⑦'!$A$1:$T$42</definedName>
    <definedName name="_xlnm.Print_Area" localSheetId="17">'SN5号-（イ)-⑧'!$A$1:$T$43</definedName>
    <definedName name="_xlnm.Print_Area" localSheetId="19">'SN5号-（イ)-⑨'!$A$1:$T$46</definedName>
    <definedName name="_xlnm.Print_Area" localSheetId="16">'SN5号-（イ)-⑩a'!$A$1:$T$42</definedName>
    <definedName name="_xlnm.Print_Area" localSheetId="18">'SN5号-（イ)-⑪a'!$A$1:$T$44</definedName>
    <definedName name="_xlnm.Print_Area" localSheetId="20">'SN5号-（イ)-⑫a'!$A$1:$T$48</definedName>
    <definedName name="_xlnm.Print_Area" localSheetId="21">'危機-①'!$A$1:$R$42</definedName>
    <definedName name="_xlnm.Print_Area" localSheetId="22">'危機-②'!$A$1:$R$41</definedName>
    <definedName name="_xlnm.Print_Area" localSheetId="23">'危機-③'!$A$1:$R$42</definedName>
    <definedName name="_xlnm.Print_Area" localSheetId="24">'危機-④'!$A$1:$R$42</definedName>
    <definedName name="_xlnm.Print_Area" localSheetId="0">認定判定!$A$1:$J$25</definedName>
  </definedNames>
  <calcPr calcId="144525"/>
</workbook>
</file>

<file path=xl/comments1.xml><?xml version="1.0" encoding="utf-8"?>
<comments xmlns="http://schemas.openxmlformats.org/spreadsheetml/2006/main">
  <authors>
    <author>Ishikawa</author>
  </authors>
  <commentList>
    <comment ref="J2" authorId="0">
      <text>
        <r>
          <rPr>
            <b/>
            <sz val="9"/>
            <rFont val="ＭＳ Ｐゴシック"/>
            <charset val="128"/>
          </rPr>
          <t xml:space="preserve">西暦で入力してください。
</t>
        </r>
        <r>
          <rPr>
            <b/>
            <sz val="9"/>
            <rFont val="ＭＳ Ｐゴシック"/>
            <charset val="128"/>
          </rPr>
          <t>YYYY/MM/DD</t>
        </r>
        <r>
          <rPr>
            <sz val="9"/>
            <rFont val="ＭＳ Ｐゴシック"/>
            <charset val="128"/>
          </rPr>
          <t xml:space="preserve">
</t>
        </r>
      </text>
    </comment>
    <comment ref="J3" authorId="0">
      <text>
        <r>
          <rPr>
            <b/>
            <sz val="9"/>
            <rFont val="ＭＳ Ｐゴシック"/>
            <charset val="128"/>
          </rPr>
          <t xml:space="preserve">西暦で入力してくださ
</t>
        </r>
        <r>
          <rPr>
            <b/>
            <sz val="9"/>
            <rFont val="ＭＳ Ｐゴシック"/>
            <charset val="128"/>
          </rPr>
          <t>YYYY/MM/DD</t>
        </r>
        <r>
          <rPr>
            <sz val="9"/>
            <rFont val="ＭＳ Ｐゴシック"/>
            <charset val="128"/>
          </rPr>
          <t xml:space="preserve">
</t>
        </r>
      </text>
    </comment>
    <comment ref="H6" authorId="0">
      <text>
        <r>
          <rPr>
            <sz val="9"/>
            <rFont val="ＭＳ Ｐゴシック"/>
            <charset val="128"/>
          </rPr>
          <t xml:space="preserve">業種一覧からコピーして貼り付けできます。
</t>
        </r>
      </text>
    </comment>
    <comment ref="C8" authorId="0">
      <text>
        <r>
          <rPr>
            <b/>
            <sz val="9"/>
            <rFont val="ＭＳ Ｐゴシック"/>
            <charset val="128"/>
          </rPr>
          <t xml:space="preserve">西暦で入力してください
</t>
        </r>
        <r>
          <rPr>
            <b/>
            <sz val="9"/>
            <rFont val="ＭＳ Ｐゴシック"/>
            <charset val="128"/>
          </rPr>
          <t>YYYY/MM</t>
        </r>
        <r>
          <rPr>
            <sz val="9"/>
            <rFont val="ＭＳ Ｐゴシック"/>
            <charset val="128"/>
          </rPr>
          <t xml:space="preserve">
</t>
        </r>
      </text>
    </comment>
    <comment ref="H11" authorId="0">
      <text>
        <r>
          <rPr>
            <sz val="9"/>
            <rFont val="ＭＳ Ｐゴシック"/>
            <charset val="128"/>
          </rPr>
          <t xml:space="preserve">本様式は業歴3か月以上1年未満の場合あるいは前年以降、事業拡大により前年比較が適当でない特段の事情がある場合に使用します。
</t>
        </r>
      </text>
    </comment>
    <comment ref="H12" authorId="0">
      <text>
        <r>
          <rPr>
            <sz val="9"/>
            <rFont val="ＭＳ Ｐゴシック"/>
            <charset val="128"/>
          </rPr>
          <t xml:space="preserve">本様式は業歴3か月以上1年未満の場合あるいは前年以降、事業拡大により前年比較が適当でない特段の事情がある場合に使用します。
</t>
        </r>
      </text>
    </comment>
    <comment ref="H13" authorId="0">
      <text>
        <r>
          <rPr>
            <sz val="9"/>
            <rFont val="ＭＳ Ｐゴシック"/>
            <charset val="128"/>
          </rPr>
          <t xml:space="preserve">本様式は業歴3か月以上1年未満の場合あるいは前年以降、事業拡大により前年比較が適当でない特段の事情がある場合に使用します。
</t>
        </r>
      </text>
    </comment>
    <comment ref="H16" authorId="0">
      <text>
        <r>
          <rPr>
            <sz val="9"/>
            <rFont val="ＭＳ Ｐゴシック"/>
            <charset val="128"/>
          </rPr>
          <t xml:space="preserve">本様式は、業歴３ヶ月以上１年１ヶ月未満の場合あるいは前年以降、事業拡大等により前年比較が適当でない特段の事情がある場合に使用します。
</t>
        </r>
      </text>
    </comment>
    <comment ref="H17" authorId="0">
      <text>
        <r>
          <rPr>
            <sz val="9"/>
            <rFont val="ＭＳ Ｐゴシック"/>
            <charset val="128"/>
          </rPr>
          <t xml:space="preserve">本様式は、業歴３ヶ月以上１年１ヶ月未満の場合あるいは前年以降、事業拡大等により前年比較が適当でない特段の事情がある場合に使用します。
</t>
        </r>
      </text>
    </comment>
    <comment ref="H18" authorId="0">
      <text>
        <r>
          <rPr>
            <sz val="9"/>
            <rFont val="ＭＳ Ｐゴシック"/>
            <charset val="128"/>
          </rPr>
          <t xml:space="preserve">本様式は、業歴３ヶ月以上１年１ヶ月未満の場合あるいは前年以降、事業拡大等により前年比較が適当でない特段の事情がある場合に使用します。
</t>
        </r>
      </text>
    </comment>
    <comment ref="H20" authorId="0">
      <text>
        <r>
          <rPr>
            <sz val="9"/>
            <rFont val="ＭＳ Ｐゴシック"/>
            <charset val="128"/>
          </rPr>
          <t xml:space="preserve">本様式は、業歴３ヶ月以上１年１ヶ月未満の場合あるいは前年以降、事業拡大等により前年比較が適当でない特段の事情がある場合に使用します。
</t>
        </r>
      </text>
    </comment>
    <comment ref="H21" authorId="0">
      <text>
        <r>
          <rPr>
            <sz val="9"/>
            <rFont val="ＭＳ Ｐゴシック"/>
            <charset val="128"/>
          </rPr>
          <t xml:space="preserve">　本様式は、業歴３ヶ月以上１年１ヶ月未満の場合あるいは前年以降、事業拡大等により前年比較が適当でない特段の事情がある場合に使用します。
</t>
        </r>
      </text>
    </comment>
    <comment ref="H22" authorId="0">
      <text>
        <r>
          <rPr>
            <sz val="9"/>
            <rFont val="ＭＳ Ｐゴシック"/>
            <charset val="128"/>
          </rPr>
          <t xml:space="preserve">本様式は、業歴３ヶ月以上１年１ヶ月未満の場合あるいは前年以降、事業拡大等により前年比較が適当でない特段の事情がある場合に使用します。
</t>
        </r>
      </text>
    </comment>
  </commentList>
</comments>
</file>

<file path=xl/sharedStrings.xml><?xml version="1.0" encoding="utf-8"?>
<sst xmlns="http://schemas.openxmlformats.org/spreadsheetml/2006/main" count="498">
  <si>
    <t>新型コロナ感染症　セーフティネット・危機関連認定申請書作成支援ツール</t>
  </si>
  <si>
    <t>Ver1.0.0</t>
  </si>
  <si>
    <t>中小企業者住所</t>
  </si>
  <si>
    <t>申請日
(西暦)</t>
  </si>
  <si>
    <t>法人名</t>
  </si>
  <si>
    <t>事業開始日
(西暦)</t>
  </si>
  <si>
    <t>代表者氏名・個人事業者名</t>
  </si>
  <si>
    <t>市町村（事業所所在地）</t>
  </si>
  <si>
    <t>５号事由</t>
  </si>
  <si>
    <t>業種（小規模判定用）</t>
  </si>
  <si>
    <t>業種
一覧</t>
  </si>
  <si>
    <t>期末従業員数</t>
  </si>
  <si>
    <t>小規模
判定</t>
  </si>
  <si>
    <t>最近１か月の年月（西暦）</t>
  </si>
  <si>
    <t>↓ＯＫ、△をクリックすると該当様式に遷移します。</t>
  </si>
  <si>
    <t>円</t>
  </si>
  <si>
    <t>←単位選択</t>
  </si>
  <si>
    <t>様式</t>
  </si>
  <si>
    <t>可否</t>
  </si>
  <si>
    <t>減少率判定</t>
  </si>
  <si>
    <t>ご利用可能制度判定</t>
  </si>
  <si>
    <t>前期実績</t>
  </si>
  <si>
    <t>４号</t>
  </si>
  <si>
    <t>①</t>
  </si>
  <si>
    <t>②</t>
  </si>
  <si>
    <t>③</t>
  </si>
  <si>
    <t>④</t>
  </si>
  <si>
    <t>５号</t>
  </si>
  <si>
    <t>(イ)-②’</t>
  </si>
  <si>
    <t>(イ)-⑤’</t>
  </si>
  <si>
    <t>実績</t>
  </si>
  <si>
    <t>(イ)-⑩’</t>
  </si>
  <si>
    <t>(イ)-⑪’</t>
  </si>
  <si>
    <t>最近1か月</t>
  </si>
  <si>
    <t>(イ)-⑫’</t>
  </si>
  <si>
    <t>見込</t>
  </si>
  <si>
    <t>危機</t>
  </si>
  <si>
    <t>業歴３ヶ月以上１年１ヶ月未満の場合</t>
  </si>
  <si>
    <t>△は前年以降、事業拡大等により前年比較が適当でない</t>
  </si>
  <si>
    <t>特段の事情がある場合に使用できます。</t>
  </si>
  <si>
    <t>最近1か月の前年同月に対する売上高減少率</t>
  </si>
  <si>
    <t>標準産業分類
中分類入力</t>
  </si>
  <si>
    <t>５号業種</t>
  </si>
  <si>
    <t>最近3か月平均に対する最近1か月の売上高減少率</t>
  </si>
  <si>
    <t>令和1年12月売上高に対する最近1か月の売上高減少率</t>
  </si>
  <si>
    <t>令和1年10月から12月の平均売上高に対する最近1か月の売上高減少率</t>
  </si>
  <si>
    <t>前年同3か月に対する最近3か月実績の売上高減少率</t>
  </si>
  <si>
    <t>前年同月と見込前年同2か月合算に対する最近1か月と見込2か月合算の売上高減少率</t>
  </si>
  <si>
    <t>令和1年10月から12月合算売上高と直近1か月と見込2か月合算の売上高減少率</t>
  </si>
  <si>
    <t>令和1年12月*3に対する最近1か月と見込2か月合算の売上減少率</t>
  </si>
  <si>
    <t>業種名が表示されない場合は、こちらから標準産業分類中分類番号をコピーして貼り付けてください。</t>
  </si>
  <si>
    <t>順</t>
  </si>
  <si>
    <t>No.</t>
  </si>
  <si>
    <t>↓該当する業種をコピーして貼り付けてください。</t>
  </si>
  <si>
    <t xml:space="preserve">01        </t>
  </si>
  <si>
    <t>食料品工業</t>
  </si>
  <si>
    <t xml:space="preserve">02        </t>
  </si>
  <si>
    <t>繊維品工業</t>
  </si>
  <si>
    <t xml:space="preserve">03        </t>
  </si>
  <si>
    <t>木材・木製品工業</t>
  </si>
  <si>
    <t xml:space="preserve">04        </t>
  </si>
  <si>
    <t>家具・建具工業</t>
  </si>
  <si>
    <t xml:space="preserve">05        </t>
  </si>
  <si>
    <t>紙工業</t>
  </si>
  <si>
    <t xml:space="preserve">69        </t>
  </si>
  <si>
    <t>製版･製本業</t>
  </si>
  <si>
    <t xml:space="preserve">07        </t>
  </si>
  <si>
    <t>化学工業</t>
  </si>
  <si>
    <t xml:space="preserve">08        </t>
  </si>
  <si>
    <t>石油・石炭製品工業</t>
  </si>
  <si>
    <t xml:space="preserve">09        </t>
  </si>
  <si>
    <t>ゴム・プラスチック工業</t>
  </si>
  <si>
    <t xml:space="preserve">06        </t>
  </si>
  <si>
    <t>ゴム製品製造業</t>
  </si>
  <si>
    <t xml:space="preserve">10        </t>
  </si>
  <si>
    <t>皮革工業</t>
  </si>
  <si>
    <t xml:space="preserve">11        </t>
  </si>
  <si>
    <t>窯業</t>
  </si>
  <si>
    <t xml:space="preserve">12        </t>
  </si>
  <si>
    <t>機械工業</t>
  </si>
  <si>
    <t xml:space="preserve">13        </t>
  </si>
  <si>
    <t>電気機器工業</t>
  </si>
  <si>
    <t xml:space="preserve">14        </t>
  </si>
  <si>
    <t>車両工業</t>
  </si>
  <si>
    <t xml:space="preserve">15        </t>
  </si>
  <si>
    <t>船舶工業</t>
  </si>
  <si>
    <t xml:space="preserve">16        </t>
  </si>
  <si>
    <t>金属工業</t>
  </si>
  <si>
    <t xml:space="preserve">18        </t>
  </si>
  <si>
    <t>ソフトウェア業</t>
  </si>
  <si>
    <t xml:space="preserve">19        </t>
  </si>
  <si>
    <t>情報処理サービス業</t>
  </si>
  <si>
    <t xml:space="preserve">82        </t>
  </si>
  <si>
    <t>農林漁業</t>
  </si>
  <si>
    <t xml:space="preserve">17        </t>
  </si>
  <si>
    <t>その他の工業</t>
  </si>
  <si>
    <t xml:space="preserve">91        </t>
  </si>
  <si>
    <t>鉱業</t>
  </si>
  <si>
    <t xml:space="preserve">92        </t>
  </si>
  <si>
    <t>土石採取業</t>
  </si>
  <si>
    <t xml:space="preserve">81        </t>
  </si>
  <si>
    <t>木材伐出業</t>
  </si>
  <si>
    <t xml:space="preserve">20        </t>
  </si>
  <si>
    <t>建設業</t>
  </si>
  <si>
    <t xml:space="preserve">21        </t>
  </si>
  <si>
    <t>卸売業</t>
  </si>
  <si>
    <t xml:space="preserve">22        </t>
  </si>
  <si>
    <t>小売業</t>
  </si>
  <si>
    <t xml:space="preserve">29        </t>
  </si>
  <si>
    <t>飲食店</t>
  </si>
  <si>
    <t xml:space="preserve">25        </t>
  </si>
  <si>
    <t>不動産業</t>
  </si>
  <si>
    <t xml:space="preserve">31        </t>
  </si>
  <si>
    <t>運送業</t>
  </si>
  <si>
    <t xml:space="preserve">33        </t>
  </si>
  <si>
    <t>貨物運送取扱業</t>
  </si>
  <si>
    <t xml:space="preserve">34        </t>
  </si>
  <si>
    <t>倉庫業</t>
  </si>
  <si>
    <t xml:space="preserve">45        </t>
  </si>
  <si>
    <t>物品預り・駐車場業</t>
  </si>
  <si>
    <t xml:space="preserve">72        </t>
  </si>
  <si>
    <t>電気・ガス・熱供給・水道業</t>
  </si>
  <si>
    <t xml:space="preserve">61        </t>
  </si>
  <si>
    <t>印刷業</t>
  </si>
  <si>
    <t xml:space="preserve">62        </t>
  </si>
  <si>
    <t>出版業</t>
  </si>
  <si>
    <t xml:space="preserve">65        </t>
  </si>
  <si>
    <t>旅行業</t>
  </si>
  <si>
    <t xml:space="preserve">43        </t>
  </si>
  <si>
    <t>物品賃貸業</t>
  </si>
  <si>
    <t xml:space="preserve">51        </t>
  </si>
  <si>
    <t>宿泊業</t>
  </si>
  <si>
    <t xml:space="preserve">41        </t>
  </si>
  <si>
    <t>洗濯・洗張・染物業</t>
  </si>
  <si>
    <t xml:space="preserve">52        </t>
  </si>
  <si>
    <t>理容業</t>
  </si>
  <si>
    <t xml:space="preserve">53        </t>
  </si>
  <si>
    <t>美容業</t>
  </si>
  <si>
    <t xml:space="preserve">54        </t>
  </si>
  <si>
    <t>浴場業</t>
  </si>
  <si>
    <t xml:space="preserve">50        </t>
  </si>
  <si>
    <t>その他の生活関連サービス業</t>
  </si>
  <si>
    <t xml:space="preserve">56        </t>
  </si>
  <si>
    <t>映画館</t>
  </si>
  <si>
    <t xml:space="preserve">59        </t>
  </si>
  <si>
    <t>娯楽業</t>
  </si>
  <si>
    <t xml:space="preserve">55        </t>
  </si>
  <si>
    <t>広告業</t>
  </si>
  <si>
    <t xml:space="preserve">74        </t>
  </si>
  <si>
    <t>放送業</t>
  </si>
  <si>
    <t xml:space="preserve">58        </t>
  </si>
  <si>
    <t>情報通信サービス業</t>
  </si>
  <si>
    <t xml:space="preserve">32        </t>
  </si>
  <si>
    <t>運送取扱業</t>
  </si>
  <si>
    <t xml:space="preserve">44        </t>
  </si>
  <si>
    <t>その他の運輸サービス業</t>
  </si>
  <si>
    <t xml:space="preserve">77        </t>
  </si>
  <si>
    <t>職業紹介・労働者派遣業</t>
  </si>
  <si>
    <t xml:space="preserve">67        </t>
  </si>
  <si>
    <t>その他の事業サービス業</t>
  </si>
  <si>
    <t xml:space="preserve">60        </t>
  </si>
  <si>
    <t>専門サービス業</t>
  </si>
  <si>
    <t xml:space="preserve">84        </t>
  </si>
  <si>
    <t>獣医業</t>
  </si>
  <si>
    <t xml:space="preserve">78        </t>
  </si>
  <si>
    <t>その他の技術サービス業</t>
  </si>
  <si>
    <t xml:space="preserve">46        </t>
  </si>
  <si>
    <t>医業</t>
  </si>
  <si>
    <t xml:space="preserve">47        </t>
  </si>
  <si>
    <t>歯科医業</t>
  </si>
  <si>
    <t xml:space="preserve">48        </t>
  </si>
  <si>
    <t>その他の医療・保険衛生業</t>
  </si>
  <si>
    <t xml:space="preserve">75        </t>
  </si>
  <si>
    <t>社会保険・社会福祉・介護事業</t>
  </si>
  <si>
    <t xml:space="preserve">63        </t>
  </si>
  <si>
    <t>廃棄物処理業</t>
  </si>
  <si>
    <t xml:space="preserve">66        </t>
  </si>
  <si>
    <t>学校教育事業</t>
  </si>
  <si>
    <t xml:space="preserve">64        </t>
  </si>
  <si>
    <t>その他の教育、学習支援業</t>
  </si>
  <si>
    <t xml:space="preserve">68        </t>
  </si>
  <si>
    <t>学習塾、教養・技能教授業</t>
  </si>
  <si>
    <t xml:space="preserve">49        </t>
  </si>
  <si>
    <t>加工・修理業</t>
  </si>
  <si>
    <t xml:space="preserve">83        </t>
  </si>
  <si>
    <t>鶏卵ふ化業</t>
  </si>
  <si>
    <t xml:space="preserve">85        </t>
  </si>
  <si>
    <t>園芸サービス業</t>
  </si>
  <si>
    <t xml:space="preserve">57        </t>
  </si>
  <si>
    <t>その他のサービス業</t>
  </si>
  <si>
    <t xml:space="preserve">73        </t>
  </si>
  <si>
    <t>保険媒介代理業</t>
  </si>
  <si>
    <t xml:space="preserve">70        </t>
  </si>
  <si>
    <t>郵便業</t>
  </si>
  <si>
    <t xml:space="preserve">71        </t>
  </si>
  <si>
    <t>通信業</t>
  </si>
  <si>
    <t xml:space="preserve">76        </t>
  </si>
  <si>
    <t>インターネット付随サービス業</t>
  </si>
  <si>
    <t>公庫業種</t>
  </si>
  <si>
    <t>公庫業種名</t>
  </si>
  <si>
    <t>業種区分</t>
  </si>
  <si>
    <t>小規模従業員数</t>
  </si>
  <si>
    <t>出力名称</t>
  </si>
  <si>
    <t>制度融資名</t>
  </si>
  <si>
    <t>県コロナ対応１</t>
  </si>
  <si>
    <t xml:space="preserve">３７：県コロナ対応資金（小規模個人・全額補助）              </t>
  </si>
  <si>
    <t>県コロナ対応２</t>
  </si>
  <si>
    <t xml:space="preserve">３８：県コロナ対応資金（小規模個人以外・１／２補助）        </t>
  </si>
  <si>
    <t>県コロナ対応４</t>
  </si>
  <si>
    <t xml:space="preserve">３９：県コロナ対応資金（法人経保免除・１／２補助）          </t>
  </si>
  <si>
    <t>県コロナ対応３</t>
  </si>
  <si>
    <t xml:space="preserve">４０：県コロナ対応資金（小規模個人以外・全額補助）          </t>
  </si>
  <si>
    <t>県コロナ対応５</t>
  </si>
  <si>
    <t xml:space="preserve">４１：県コロナ対応資金（法人経保免除・全額補助）            </t>
  </si>
  <si>
    <r>
      <rPr>
        <sz val="18"/>
        <color theme="1"/>
        <rFont val="ＭＳ Ｐゴシック"/>
        <charset val="128"/>
      </rPr>
      <t xml:space="preserve">セーフティネット保証５号の指定業種
</t>
    </r>
    <r>
      <rPr>
        <sz val="12"/>
        <color indexed="8"/>
        <rFont val="ＭＳ Ｐゴシック"/>
        <charset val="128"/>
      </rPr>
      <t>（中小企業信用保険法第２条第５項第５号の指定業種）</t>
    </r>
  </si>
  <si>
    <t>指定期間：令和２年５月１日～令和３年１月３１日</t>
  </si>
  <si>
    <t>※１：この表に掲げる業種は、日本標準産業分類（平成25年１0月改定）において分類された業種区分によるものとする。
※２：指定期間とは、市町村長又は特別区長に対して認定を申請することができる期間をいう。</t>
  </si>
  <si>
    <t>通番</t>
  </si>
  <si>
    <t>産業分類
中分類番号</t>
  </si>
  <si>
    <t>指  定  業  種</t>
  </si>
  <si>
    <t>略称</t>
  </si>
  <si>
    <t>02</t>
  </si>
  <si>
    <t>林業（素材生産業及び素材生産サービス業に限る）</t>
  </si>
  <si>
    <t>林業</t>
  </si>
  <si>
    <t>05</t>
  </si>
  <si>
    <t>鉱業、採石業、砂利採取業</t>
  </si>
  <si>
    <t>06</t>
  </si>
  <si>
    <t>総合工事業</t>
  </si>
  <si>
    <t>07</t>
  </si>
  <si>
    <t>職別工事業（設備工事業を除く）</t>
  </si>
  <si>
    <t>職別工事業</t>
  </si>
  <si>
    <t>08</t>
  </si>
  <si>
    <t>設備工事業</t>
  </si>
  <si>
    <t>09</t>
  </si>
  <si>
    <t>食料品製造業（製造加工設備を有し、荒茶及び仕上茶の製造を行う茶作農業、製造加工設備を有するもやし栽培農業並びに作業所内において工場的生産設備をもって行う菌床栽培方式のきのこ栽培農業及びかいわれ大根栽培農業を含む）</t>
  </si>
  <si>
    <t>食料品製造業</t>
  </si>
  <si>
    <t>10</t>
  </si>
  <si>
    <t>飲料・たばこ・飼料製造業</t>
  </si>
  <si>
    <t>11</t>
  </si>
  <si>
    <t>繊維工業（製造加工設備を有する蚕種製造業及び蚕種製造請負業を含む）</t>
  </si>
  <si>
    <t>繊維工業</t>
  </si>
  <si>
    <t>12</t>
  </si>
  <si>
    <t>木材・木製品製造業（家具を除く）</t>
  </si>
  <si>
    <t>木材・木製品製造業</t>
  </si>
  <si>
    <t>13</t>
  </si>
  <si>
    <t>家具・装備品製造業</t>
  </si>
  <si>
    <t>14</t>
  </si>
  <si>
    <t>パルプ・紙・紙加工品製造業</t>
  </si>
  <si>
    <t>15</t>
  </si>
  <si>
    <t>印刷・同関連業</t>
  </si>
  <si>
    <t>16</t>
  </si>
  <si>
    <t>17</t>
  </si>
  <si>
    <t>石油製品・石炭製品製造業</t>
  </si>
  <si>
    <t>18</t>
  </si>
  <si>
    <t>プラスチック製品製造業（家具・装備品等を除く）</t>
  </si>
  <si>
    <t>プラスチック製品製造業</t>
  </si>
  <si>
    <t>19</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</si>
  <si>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</si>
  <si>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</si>
  <si>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</si>
  <si>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</si>
  <si>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</si>
  <si>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</si>
  <si>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</si>
  <si>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</si>
  <si>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</si>
  <si>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</si>
  <si>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</si>
  <si>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</si>
  <si>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</si>
  <si>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</si>
  <si>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</si>
  <si>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</si>
  <si>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</si>
  <si>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</si>
  <si>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</si>
  <si>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</si>
  <si>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</si>
  <si>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</si>
  <si>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</si>
  <si>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</si>
  <si>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</si>
  <si>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その他の製造業（製造加工設備を有する製薪炭業、薪請負製造業、炭焼請負業及び炭賃焼業、養殖から加工までを一貫作業として行う真珠養殖業並びにてい鉄修理業を含む）</t>
  </si>
  <si>
    <t>その他の製造業</t>
  </si>
  <si>
    <t>33</t>
  </si>
  <si>
    <t>電気業</t>
  </si>
  <si>
    <t>34</t>
  </si>
  <si>
    <t>ガス業</t>
  </si>
  <si>
    <t>35</t>
  </si>
  <si>
    <t>熱供給業</t>
  </si>
  <si>
    <t>36</t>
  </si>
  <si>
    <t>水道業</t>
  </si>
  <si>
    <t>37</t>
  </si>
  <si>
    <t>38</t>
  </si>
  <si>
    <t>39</t>
  </si>
  <si>
    <t>情報サービス業</t>
  </si>
  <si>
    <t>40</t>
  </si>
  <si>
    <t>インターネット附随サービス業</t>
  </si>
  <si>
    <t>41</t>
  </si>
  <si>
    <t>映像・音声・文字情報制作業</t>
  </si>
  <si>
    <t>42</t>
  </si>
  <si>
    <t>鉄道業</t>
  </si>
  <si>
    <t>43</t>
  </si>
  <si>
    <t>道路旅客運送業</t>
  </si>
  <si>
    <t>44</t>
  </si>
  <si>
    <t>道路貨物運送業</t>
  </si>
  <si>
    <t>45</t>
  </si>
  <si>
    <t>水運業</t>
  </si>
  <si>
    <t>46</t>
  </si>
  <si>
    <t>航空運輸業</t>
  </si>
  <si>
    <t>47</t>
  </si>
  <si>
    <t>48</t>
  </si>
  <si>
    <t>運輸に附帯するサービス業</t>
  </si>
  <si>
    <t>49</t>
  </si>
  <si>
    <t>郵便業（信書便事業を含む）</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</si>
  <si>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</si>
  <si>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</si>
  <si>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</si>
  <si>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</si>
  <si>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</si>
  <si>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</si>
  <si>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</si>
  <si>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</si>
  <si>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</si>
  <si>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</si>
  <si>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</si>
  <si>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</si>
  <si>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</si>
  <si>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</si>
  <si>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</si>
  <si>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</si>
  <si>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</si>
  <si>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</si>
  <si>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</si>
  <si>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</si>
  <si>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</si>
  <si>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</si>
  <si>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</si>
  <si>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</si>
  <si>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67</t>
  </si>
  <si>
    <t>保険業（保険媒介代理業及び保険サービス業に限る）</t>
  </si>
  <si>
    <t>保険業</t>
  </si>
  <si>
    <t>68</t>
  </si>
  <si>
    <t>不動産取引業（土地売買業のうち、投機を目的とするものを除く）</t>
  </si>
  <si>
    <t>不動産取引業</t>
  </si>
  <si>
    <t>69</t>
  </si>
  <si>
    <t>不動産賃貸業・管理業</t>
  </si>
  <si>
    <t>70</t>
  </si>
  <si>
    <t>71</t>
  </si>
  <si>
    <t>学術・開発研究機関</t>
  </si>
  <si>
    <t>72</t>
  </si>
  <si>
    <t>専門サービス業（他に分類されないもの）</t>
  </si>
  <si>
    <t>73</t>
  </si>
  <si>
    <t>74</t>
  </si>
  <si>
    <t>技術サービス業（他に分類されないもの）</t>
  </si>
  <si>
    <t>技術サービス業</t>
  </si>
  <si>
    <t>75</t>
  </si>
  <si>
    <t>76</t>
  </si>
  <si>
    <t>77</t>
  </si>
  <si>
    <t>持ち帰り・配達飲食サービス業</t>
  </si>
  <si>
    <t>78</t>
  </si>
  <si>
    <t>洗濯・理容・美容・浴場業</t>
  </si>
  <si>
    <t>79</t>
  </si>
  <si>
    <t>80</t>
  </si>
  <si>
    <t>81</t>
  </si>
  <si>
    <t>学校教育</t>
  </si>
  <si>
    <t>82</t>
  </si>
  <si>
    <t>83</t>
  </si>
  <si>
    <t>医療業</t>
  </si>
  <si>
    <t>84</t>
  </si>
  <si>
    <t>保健衛生</t>
  </si>
  <si>
    <t>85</t>
  </si>
  <si>
    <t>86</t>
  </si>
  <si>
    <t>郵便局（郵便局受託業に限る）</t>
  </si>
  <si>
    <t>郵便局</t>
  </si>
  <si>
    <t>87</t>
  </si>
  <si>
    <t>協同組合（他に分類されないもの）</t>
  </si>
  <si>
    <t>協同組合</t>
  </si>
  <si>
    <t>88</t>
  </si>
  <si>
    <t>89</t>
  </si>
  <si>
    <t>自動車整備業</t>
  </si>
  <si>
    <t>90</t>
  </si>
  <si>
    <t>機械等修理業（自動車修理業及び衣服修理業等を除く）</t>
  </si>
  <si>
    <t>機械等修理業</t>
  </si>
  <si>
    <t>91</t>
  </si>
  <si>
    <t>92</t>
  </si>
  <si>
    <t>その他の事業サービス業（集金業及び取立業（公共料金又はこれに準ずるものに係るものを除く）を除く）</t>
  </si>
  <si>
    <t>95</t>
  </si>
  <si>
    <t>その他のサービス業（人工ふ卵設備を有し、鶏卵の人工ふ化を行う養鶏業及びふ卵業、園芸サービス業並びに家畜貸付業を含む）</t>
  </si>
  <si>
    <t>※以上に掲げる業種であっても、風俗営業等の規制及び業務の適正化等に関する法律（昭和２３年法律第１２２号。以下「適正化法」という。）第２条第１項第１号から第３号までに規定するものについては、公序良俗の観点から問題がないものに限る。また、以上に掲げる業種であっても、適正化法第２条第５項に規定する営業は除く。</t>
  </si>
  <si>
    <t>　　　</t>
  </si>
  <si>
    <t>富山市</t>
  </si>
  <si>
    <t>高岡市</t>
  </si>
  <si>
    <t>魚津市</t>
  </si>
  <si>
    <t>氷見市</t>
  </si>
  <si>
    <t>滑川市</t>
  </si>
  <si>
    <t>黒部市</t>
  </si>
  <si>
    <t>砺波市</t>
  </si>
  <si>
    <t>小矢部市</t>
  </si>
  <si>
    <t>南砺市</t>
  </si>
  <si>
    <t>射水市</t>
  </si>
  <si>
    <t>舟橋村</t>
  </si>
  <si>
    <t>上市町</t>
  </si>
  <si>
    <t>立山町</t>
  </si>
  <si>
    <t>入善町</t>
  </si>
  <si>
    <t>朝日町</t>
  </si>
  <si>
    <t>様式第４－①</t>
  </si>
  <si>
    <t>中小企業信用保険法第２条第５項第４号の規定による認定申請書</t>
  </si>
  <si>
    <t>長　殿</t>
  </si>
  <si>
    <t>申請者</t>
  </si>
  <si>
    <t>住所</t>
  </si>
  <si>
    <t>氏名</t>
  </si>
  <si>
    <t>　私は、令和２年新型コロナウイルス感染症の発生に起因して、下記のとおり、経営の安定に支障が生じておりますので、中小企業信用保険法第２条第５項第４号の規定に基づき認定されるようお願いします。</t>
  </si>
  <si>
    <t>記</t>
  </si>
  <si>
    <t>１　事業開始年月日</t>
  </si>
  <si>
    <t>２　（１）売上高等</t>
  </si>
  <si>
    <t>　（イ）最近１か月間の売上高等</t>
  </si>
  <si>
    <t>Ｂ－Ａ</t>
  </si>
  <si>
    <t>×１００</t>
  </si>
  <si>
    <t>減少率</t>
  </si>
  <si>
    <t>Ｂ</t>
  </si>
  <si>
    <t>Ａ：災害等の発生における最近１か月間の売上高等</t>
  </si>
  <si>
    <t>Ｂ：Ａの期間に対応する前年１か月間の売上高等</t>
  </si>
  <si>
    <t>　（ロ）最近３か月間の売上高等の実績見込み</t>
  </si>
  <si>
    <t>（Ｂ＋Ｄ）－（Ａ＋Ｃ）</t>
  </si>
  <si>
    <t>Ｂ＋Ｄ</t>
  </si>
  <si>
    <t>Ｃ：Ａの期間後２か月間の見込み売上高等</t>
  </si>
  <si>
    <t>Ｄ：Ｃの期間に対応する前年の２か月間の売上高等</t>
  </si>
  <si>
    <t>３　売上高等が減少し、又は減少すると見込まれる理由</t>
  </si>
  <si>
    <t>（留意事項）</t>
  </si>
  <si>
    <t>本認定とは別に、金融機関及び信用保証協会による金融上の審査があります。</t>
  </si>
  <si>
    <t>市町村長又は特別区長から認定を受けた後、本認定の有効期間内に金融機関又は信用保証協会に対して、経営安定関連保証の申込みを行うことが必要です。</t>
  </si>
  <si>
    <t>番号</t>
  </si>
  <si>
    <t>令和　　　　　年　　　　　月　　　　　日</t>
  </si>
  <si>
    <t>申請のとおり相違ないことを認定します。</t>
  </si>
  <si>
    <t>（注）本認定書有効期間：令和　　年　　月　　日から令和　　年　　月　　日まで</t>
  </si>
  <si>
    <t>※ただし、５月１日から７月31日までに発行されたものの有効期間については８月31日までとする。</t>
  </si>
  <si>
    <t>様式第４－②</t>
  </si>
  <si>
    <t>Ｃ－Ａ</t>
  </si>
  <si>
    <t>Ｃ</t>
  </si>
  <si>
    <t>Ｂ：Ａの期間前２か月間の売上高等</t>
  </si>
  <si>
    <t>Ｃ：最近３か月間の売上高等の平均</t>
  </si>
  <si>
    <t>（Ａ＋Ｂ）</t>
  </si>
  <si>
    <t>３</t>
  </si>
  <si>
    <t>本様式は、業歴３ヶ月以上１年１ヶ月未満の場合あるいは前年以降、事業拡大等により前年比較が適当でない特段の事情がある場合に使用します。</t>
  </si>
  <si>
    <t>様式第４－③</t>
  </si>
  <si>
    <t>Ｂ：令和元年１２月の売上高等</t>
  </si>
  <si>
    <t>（Ｂ×３）－（Ａ＋Ｃ）</t>
  </si>
  <si>
    <t>Ｂ×３</t>
  </si>
  <si>
    <t>様式第４－④</t>
  </si>
  <si>
    <t>Ｂ：令和元年１０月から１２月の売上高等</t>
  </si>
  <si>
    <t>Ｃ：令和元年１０月から１２月の平均売上高等</t>
  </si>
  <si>
    <t>Ｂ－（Ａ＋Ｄ）</t>
  </si>
  <si>
    <t>Ｄ：Ａの期間後２か月間の見込み売上高等</t>
  </si>
  <si>
    <t>認定権者記載欄</t>
  </si>
  <si>
    <t>様式５－（イ）－①</t>
  </si>
  <si>
    <t>中小企業信用保険法第２条第５項第５号の規定による認定申請書（イ－①）</t>
  </si>
  <si>
    <t>（表）</t>
  </si>
  <si>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</si>
  <si>
    <t>売上高等</t>
  </si>
  <si>
    <t>Ａ：申込時点における最近３か月間の売上高等</t>
  </si>
  <si>
    <t>Ｂ：Ａの期間に対応する前年の３か月間の売上高等</t>
  </si>
  <si>
    <t>様式５－（イ）－②’</t>
  </si>
  <si>
    <t>中小企業信用保険法第２条第５項第５号の規定による認定申請書（イ－②’）</t>
  </si>
  <si>
    <t>指定業種の減少率</t>
  </si>
  <si>
    <t>全体の減少率</t>
  </si>
  <si>
    <t>指定業種の売上高等</t>
  </si>
  <si>
    <t>全体の売上高等</t>
  </si>
  <si>
    <t>（注）本認定書有効期間：令和　　年　　　月　　　日から令和　　　年　　　月　　　日まで</t>
  </si>
  <si>
    <t>様式５－（イ）－④</t>
  </si>
  <si>
    <t>中小企業信用保険法第２条第５項第５号の規定による認定申請書（イ－④）</t>
  </si>
  <si>
    <t>（イ）最近１か月間の売上高等</t>
  </si>
  <si>
    <t>Ａ：申込時点における最近１か月間の売上高等</t>
  </si>
  <si>
    <t>（ロ）最近３か月間の売上高等の実績見込み</t>
  </si>
  <si>
    <t>様式５－（イ）－⑤’</t>
  </si>
  <si>
    <t>中小企業信用保険法第２条第５項第５号の規定による認定申請書（イ－⑤’）</t>
  </si>
  <si>
    <t>（注）本認定書有効期間：令和　　　年　　　月　　　日から令和　　　年　　　月　　　日まで</t>
  </si>
  <si>
    <t>様式５－（イ）－⑦</t>
  </si>
  <si>
    <t>中小企業信用保険法第２条第５項第５号の規定による認定申請書（イ－⑦）</t>
  </si>
  <si>
    <t>Ｃ：最近３か月間の売上高の平均</t>
  </si>
  <si>
    <t>様式５－（イ）－⑩’</t>
  </si>
  <si>
    <t>中小企業信用保険法第２条第５項第５号の規定による認定申請書（イ－⑩’）</t>
  </si>
  <si>
    <t>様式５－（イ）－⑧</t>
  </si>
  <si>
    <t>中小企業信用保険法第２条第５項第５号の規定による認定申請書（イ－⑧）</t>
  </si>
  <si>
    <t>様式５－（イ）－⑪’</t>
  </si>
  <si>
    <t>中小企業信用保険法第２条第５項第５号の規定による認定申請書（イ－⑪’）</t>
  </si>
  <si>
    <t>様式５－（イ）－⑨</t>
  </si>
  <si>
    <t>中小企業信用保険法第２条第５項第５号の規定による認定申請書（イ－⑨）</t>
  </si>
  <si>
    <t>様式５－（イ）－⑫’</t>
  </si>
  <si>
    <t>中小企業信用保険法第２条第５項第５号の規定による認定申請書（イ－⑫’）</t>
  </si>
  <si>
    <t>第６項様式①</t>
  </si>
  <si>
    <t>中小企業信用保険法第２条第６項の規定による認定申請書</t>
  </si>
  <si>
    <t>　私は、令和２年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</si>
  <si>
    <t>Ａ：信用の収縮の発生における最近１か月間の売上高等</t>
  </si>
  <si>
    <t>市町村長又は特別区長から認定を受けた後、本認定の有効期間内に金融機関又は信用保証協会に対して、危機関連保証の申込みを行うことが必要です。</t>
  </si>
  <si>
    <t>第６項様式②</t>
  </si>
  <si>
    <t>第６項様式③</t>
  </si>
  <si>
    <t>第６項様式④</t>
  </si>
</sst>
</file>

<file path=xl/styles.xml><?xml version="1.0" encoding="utf-8"?>
<styleSheet xmlns="http://schemas.openxmlformats.org/spreadsheetml/2006/main">
  <numFmts count="14">
    <numFmt numFmtId="176" formatCode="_ * #,##0_ ;_ * \-#,##0_ ;_ * &quot;-&quot;??_ ;_ @_ "/>
    <numFmt numFmtId="177" formatCode="_-&quot;\&quot;* #,##0_-\ ;\-&quot;\&quot;* #,##0_-\ ;_-&quot;\&quot;* &quot;-&quot;??_-\ ;_-@_-"/>
    <numFmt numFmtId="178" formatCode="_-&quot;\&quot;* #,##0.00_-\ ;\-&quot;\&quot;* #,##0.00_-\ ;_-&quot;\&quot;* &quot;-&quot;??_-\ ;_-@_-"/>
    <numFmt numFmtId="179" formatCode="#,##0_ &quot;人&quot;"/>
    <numFmt numFmtId="180" formatCode="0.0&quot;％&quot;;&quot;▲&quot;0.0&quot;％&quot;"/>
    <numFmt numFmtId="181" formatCode="0.0&quot;％&quot;\(&quot;実&quot;&quot;績&quot;\);&quot;▲&quot;0.0&quot;％&quot;\(&quot;実&quot;&quot;績&quot;\)"/>
    <numFmt numFmtId="182" formatCode="#,##0_ "/>
    <numFmt numFmtId="183" formatCode="ggge&quot;年&quot;m&quot;月&quot;d&quot;日&quot;"/>
    <numFmt numFmtId="184" formatCode="0.0&quot;％&quot;\(&quot;実&quot;&quot;績&quot;&quot;見&quot;&quot;込&quot;&quot;み&quot;\);&quot;▲&quot;0.0&quot;％&quot;\(&quot;実&quot;&quot;績&quot;&quot;見&quot;&quot;込&quot;&quot;み&quot;\)"/>
    <numFmt numFmtId="185" formatCode="0.0%;&quot;▲&quot;0.0%"/>
    <numFmt numFmtId="186" formatCode="[$-411]ggge&quot;年&quot;m&quot;月末日&quot;;@"/>
    <numFmt numFmtId="187" formatCode="[$-411]ggge&quot;年&quot;m&quot;月&quot;;@"/>
    <numFmt numFmtId="188" formatCode="0.0"/>
    <numFmt numFmtId="189" formatCode="[$-411]ggge&quot;年&quot;m&quot;月&quot;d&quot;日&quot;;@"/>
  </numFmts>
  <fonts count="48">
    <font>
      <sz val="11"/>
      <color theme="1"/>
      <name val="ＭＳ Ｐゴシック"/>
      <charset val="128"/>
      <scheme val="minor"/>
    </font>
    <font>
      <sz val="10.5"/>
      <color theme="1"/>
      <name val="ＭＳ Ｐゴシック"/>
      <charset val="128"/>
      <scheme val="minor"/>
    </font>
    <font>
      <sz val="11"/>
      <color theme="1"/>
      <name val="ＭＳ Ｐゴシック"/>
      <charset val="134"/>
      <scheme val="minor"/>
    </font>
    <font>
      <sz val="14"/>
      <color theme="1"/>
      <name val="ＭＳ Ｐゴシック"/>
      <charset val="128"/>
      <scheme val="minor"/>
    </font>
    <font>
      <b/>
      <sz val="10.5"/>
      <color theme="1"/>
      <name val="ＭＳ Ｐゴシック"/>
      <charset val="128"/>
      <scheme val="minor"/>
    </font>
    <font>
      <sz val="22"/>
      <color rgb="FFFF0000"/>
      <name val="ＭＳ ゴシック"/>
      <charset val="128"/>
    </font>
    <font>
      <sz val="9"/>
      <color theme="1"/>
      <name val="ＭＳ Ｐゴシック"/>
      <charset val="128"/>
      <scheme val="minor"/>
    </font>
    <font>
      <sz val="10"/>
      <color theme="1"/>
      <name val="ＭＳ Ｐゴシック"/>
      <charset val="128"/>
      <scheme val="minor"/>
    </font>
    <font>
      <sz val="12"/>
      <color theme="1"/>
      <name val="ＭＳ Ｐゴシック"/>
      <charset val="128"/>
      <scheme val="minor"/>
    </font>
    <font>
      <sz val="12"/>
      <color theme="1"/>
      <name val="ＭＳ Ｐゴシック"/>
      <charset val="128"/>
    </font>
    <font>
      <sz val="18"/>
      <color theme="1"/>
      <name val="ＭＳ Ｐゴシック"/>
      <charset val="128"/>
    </font>
    <font>
      <sz val="8"/>
      <color theme="1"/>
      <name val="ＭＳ Ｐゴシック"/>
      <charset val="128"/>
    </font>
    <font>
      <sz val="12"/>
      <name val="ＭＳ Ｐゴシック"/>
      <charset val="128"/>
    </font>
    <font>
      <b/>
      <sz val="20"/>
      <color theme="1"/>
      <name val="ＭＳ Ｐゴシック"/>
      <charset val="128"/>
    </font>
    <font>
      <sz val="12"/>
      <color indexed="8"/>
      <name val="ＭＳ Ｐゴシック"/>
      <charset val="128"/>
    </font>
    <font>
      <sz val="11"/>
      <color theme="1"/>
      <name val="ＭＳ Ｐゴシック"/>
      <charset val="128"/>
    </font>
    <font>
      <sz val="11"/>
      <name val="ＭＳ Ｐゴシック"/>
      <charset val="128"/>
    </font>
    <font>
      <sz val="9"/>
      <color indexed="8"/>
      <name val="ＭＳ Ｐゴシック"/>
      <charset val="128"/>
    </font>
    <font>
      <sz val="11"/>
      <color theme="1"/>
      <name val="ＭＳ Ｐゴシック"/>
      <charset val="128"/>
      <scheme val="minor"/>
    </font>
    <font>
      <sz val="11"/>
      <color indexed="8"/>
      <name val="ＭＳ Ｐゴシック"/>
      <charset val="128"/>
    </font>
    <font>
      <sz val="14"/>
      <color theme="1"/>
      <name val="ＭＳ Ｐゴシック"/>
      <charset val="128"/>
      <scheme val="minor"/>
    </font>
    <font>
      <u/>
      <sz val="11"/>
      <color theme="10"/>
      <name val="ＭＳ Ｐゴシック"/>
      <charset val="128"/>
      <scheme val="minor"/>
    </font>
    <font>
      <sz val="11"/>
      <color theme="0"/>
      <name val="ＭＳ Ｐゴシック"/>
      <charset val="128"/>
      <scheme val="minor"/>
    </font>
    <font>
      <b/>
      <u/>
      <sz val="11"/>
      <color rgb="FF0070C0"/>
      <name val="ＭＳ Ｐゴシック"/>
      <charset val="128"/>
      <scheme val="minor"/>
    </font>
    <font>
      <b/>
      <u/>
      <sz val="11"/>
      <color rgb="FF0070C0"/>
      <name val="ＭＳ Ｐゴシック"/>
      <charset val="128"/>
      <scheme val="minor"/>
    </font>
    <font>
      <sz val="9"/>
      <color theme="1"/>
      <name val="ＭＳ Ｐゴシック"/>
      <charset val="128"/>
      <scheme val="minor"/>
    </font>
    <font>
      <sz val="11"/>
      <name val="ＭＳ Ｐゴシック"/>
      <charset val="128"/>
      <scheme val="minor"/>
    </font>
    <font>
      <u/>
      <sz val="10"/>
      <color theme="10"/>
      <name val="ＭＳ Ｐゴシック"/>
      <charset val="128"/>
      <scheme val="minor"/>
    </font>
    <font>
      <sz val="11"/>
      <color theme="1"/>
      <name val="ＭＳ Ｐゴシック"/>
      <charset val="134"/>
      <scheme val="minor"/>
    </font>
    <font>
      <sz val="11"/>
      <color theme="0"/>
      <name val="ＭＳ Ｐゴシック"/>
      <charset val="0"/>
      <scheme val="minor"/>
    </font>
    <font>
      <b/>
      <sz val="11"/>
      <color theme="1"/>
      <name val="ＭＳ Ｐゴシック"/>
      <charset val="0"/>
      <scheme val="minor"/>
    </font>
    <font>
      <b/>
      <sz val="11"/>
      <color rgb="FF3F3F3F"/>
      <name val="ＭＳ Ｐゴシック"/>
      <charset val="0"/>
      <scheme val="minor"/>
    </font>
    <font>
      <i/>
      <sz val="11"/>
      <color rgb="FF7F7F7F"/>
      <name val="ＭＳ Ｐゴシック"/>
      <charset val="0"/>
      <scheme val="minor"/>
    </font>
    <font>
      <sz val="11"/>
      <color theme="1"/>
      <name val="ＭＳ Ｐゴシック"/>
      <charset val="0"/>
      <scheme val="minor"/>
    </font>
    <font>
      <sz val="11"/>
      <color rgb="FF9C6500"/>
      <name val="ＭＳ Ｐゴシック"/>
      <charset val="0"/>
      <scheme val="minor"/>
    </font>
    <font>
      <b/>
      <sz val="11"/>
      <color rgb="FFFFFFFF"/>
      <name val="ＭＳ Ｐゴシック"/>
      <charset val="0"/>
      <scheme val="minor"/>
    </font>
    <font>
      <sz val="11"/>
      <color rgb="FF3F3F76"/>
      <name val="ＭＳ Ｐゴシック"/>
      <charset val="0"/>
      <scheme val="minor"/>
    </font>
    <font>
      <sz val="11"/>
      <color rgb="FFFF0000"/>
      <name val="ＭＳ Ｐゴシック"/>
      <charset val="0"/>
      <scheme val="minor"/>
    </font>
    <font>
      <b/>
      <sz val="11"/>
      <color theme="3"/>
      <name val="ＭＳ Ｐゴシック"/>
      <charset val="134"/>
      <scheme val="minor"/>
    </font>
    <font>
      <u/>
      <sz val="11"/>
      <color rgb="FF800080"/>
      <name val="ＭＳ Ｐゴシック"/>
      <charset val="0"/>
      <scheme val="minor"/>
    </font>
    <font>
      <sz val="11"/>
      <color rgb="FF006100"/>
      <name val="ＭＳ Ｐゴシック"/>
      <charset val="0"/>
      <scheme val="minor"/>
    </font>
    <font>
      <b/>
      <sz val="15"/>
      <color theme="3"/>
      <name val="ＭＳ Ｐゴシック"/>
      <charset val="134"/>
      <scheme val="minor"/>
    </font>
    <font>
      <sz val="11"/>
      <color rgb="FFFA7D00"/>
      <name val="ＭＳ Ｐゴシック"/>
      <charset val="0"/>
      <scheme val="minor"/>
    </font>
    <font>
      <b/>
      <sz val="18"/>
      <color theme="3"/>
      <name val="ＭＳ Ｐゴシック"/>
      <charset val="134"/>
      <scheme val="minor"/>
    </font>
    <font>
      <sz val="11"/>
      <color rgb="FF9C0006"/>
      <name val="ＭＳ Ｐゴシック"/>
      <charset val="0"/>
      <scheme val="minor"/>
    </font>
    <font>
      <sz val="11"/>
      <color theme="1"/>
      <name val="ＭＳ Ｐゴシック"/>
      <charset val="134"/>
      <scheme val="minor"/>
    </font>
    <font>
      <b/>
      <sz val="11"/>
      <color rgb="FFFA7D00"/>
      <name val="ＭＳ Ｐゴシック"/>
      <charset val="0"/>
      <scheme val="minor"/>
    </font>
    <font>
      <b/>
      <sz val="13"/>
      <color theme="3"/>
      <name val="ＭＳ Ｐゴシック"/>
      <charset val="134"/>
      <scheme val="minor"/>
    </font>
  </fonts>
  <fills count="39">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rgb="FFFFFF00"/>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C000"/>
        <bgColor indexed="64"/>
      </patternFill>
    </fill>
    <fill>
      <patternFill patternType="solid">
        <fgColor rgb="FFFFFFCC"/>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theme="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799981688894314"/>
        <bgColor indexed="64"/>
      </patternFill>
    </fill>
  </fills>
  <borders count="69">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hair">
        <color auto="1"/>
      </bottom>
      <diagonal/>
    </border>
    <border>
      <left/>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22"/>
      </left>
      <right style="thin">
        <color indexed="22"/>
      </right>
      <top style="thin">
        <color indexed="22"/>
      </top>
      <bottom style="thin">
        <color indexed="22"/>
      </bottom>
      <diagonal/>
    </border>
    <border>
      <left/>
      <right/>
      <top/>
      <bottom style="hair">
        <color theme="1"/>
      </bottom>
      <diagonal/>
    </border>
    <border>
      <left style="thin">
        <color indexed="22"/>
      </left>
      <right/>
      <top style="thin">
        <color indexed="22"/>
      </top>
      <bottom style="thin">
        <color indexed="22"/>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theme="1"/>
      </top>
      <bottom/>
      <diagonal/>
    </border>
    <border>
      <left/>
      <right/>
      <top style="hair">
        <color theme="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thin">
        <color auto="1"/>
      </bottom>
      <diagonal/>
    </border>
    <border>
      <left style="thin">
        <color auto="1"/>
      </left>
      <right style="thin">
        <color auto="1"/>
      </right>
      <top style="thin">
        <color auto="1"/>
      </top>
      <bottom style="hair">
        <color auto="1"/>
      </bottom>
      <diagonal/>
    </border>
    <border>
      <left style="hair">
        <color auto="1"/>
      </left>
      <right style="thin">
        <color auto="1"/>
      </right>
      <top style="hair">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59">
    <xf numFmtId="0" fontId="0" fillId="0" borderId="0">
      <alignment vertical="center"/>
    </xf>
    <xf numFmtId="38" fontId="0" fillId="0" borderId="0" applyFont="0" applyFill="0" applyBorder="0" applyAlignment="0" applyProtection="0">
      <alignment vertical="center"/>
    </xf>
    <xf numFmtId="0" fontId="36" fillId="14" borderId="65" applyNumberFormat="0" applyAlignment="0" applyProtection="0">
      <alignment vertical="center"/>
    </xf>
    <xf numFmtId="176" fontId="28" fillId="0" borderId="0" applyFont="0" applyFill="0" applyBorder="0" applyAlignment="0" applyProtection="0">
      <alignment vertical="center"/>
    </xf>
    <xf numFmtId="178" fontId="28" fillId="0" borderId="0" applyFont="0" applyFill="0" applyBorder="0" applyAlignment="0" applyProtection="0">
      <alignment vertical="center"/>
    </xf>
    <xf numFmtId="0" fontId="33" fillId="15" borderId="0" applyNumberFormat="0" applyBorder="0" applyAlignment="0" applyProtection="0">
      <alignment vertical="center"/>
    </xf>
    <xf numFmtId="177" fontId="28" fillId="0" borderId="0" applyFont="0" applyFill="0" applyBorder="0" applyAlignment="0" applyProtection="0">
      <alignment vertical="center"/>
    </xf>
    <xf numFmtId="0" fontId="33" fillId="11" borderId="0" applyNumberFormat="0" applyBorder="0" applyAlignment="0" applyProtection="0">
      <alignment vertical="center"/>
    </xf>
    <xf numFmtId="0" fontId="28" fillId="8" borderId="61" applyNumberFormat="0" applyFont="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9" fillId="19" borderId="0" applyNumberFormat="0" applyBorder="0" applyAlignment="0" applyProtection="0">
      <alignment vertical="center"/>
    </xf>
    <xf numFmtId="0" fontId="39" fillId="0" borderId="0" applyNumberFormat="0" applyFill="0" applyBorder="0" applyAlignment="0" applyProtection="0">
      <alignment vertical="center"/>
    </xf>
    <xf numFmtId="0" fontId="40" fillId="24" borderId="0" applyNumberFormat="0" applyBorder="0" applyAlignment="0" applyProtection="0">
      <alignment vertical="center"/>
    </xf>
    <xf numFmtId="0" fontId="37" fillId="0" borderId="0" applyNumberFormat="0" applyFill="0" applyBorder="0" applyAlignment="0" applyProtection="0">
      <alignment vertical="center"/>
    </xf>
    <xf numFmtId="0" fontId="42" fillId="0" borderId="67" applyNumberFormat="0" applyFill="0" applyAlignment="0" applyProtection="0">
      <alignment vertical="center"/>
    </xf>
    <xf numFmtId="0" fontId="4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31" borderId="0" applyNumberFormat="0" applyBorder="0" applyAlignment="0" applyProtection="0">
      <alignment vertical="center"/>
    </xf>
    <xf numFmtId="0" fontId="31" fillId="10" borderId="63" applyNumberFormat="0" applyAlignment="0" applyProtection="0">
      <alignment vertical="center"/>
    </xf>
    <xf numFmtId="0" fontId="41" fillId="0" borderId="66" applyNumberFormat="0" applyFill="0" applyAlignment="0" applyProtection="0">
      <alignment vertical="center"/>
    </xf>
    <xf numFmtId="0" fontId="0" fillId="0" borderId="0">
      <alignment vertical="center"/>
    </xf>
    <xf numFmtId="0" fontId="47" fillId="0" borderId="66" applyNumberFormat="0" applyFill="0" applyAlignment="0" applyProtection="0">
      <alignment vertical="center"/>
    </xf>
    <xf numFmtId="0" fontId="46" fillId="10" borderId="65" applyNumberFormat="0" applyAlignment="0" applyProtection="0">
      <alignment vertical="center"/>
    </xf>
    <xf numFmtId="0" fontId="38" fillId="0" borderId="68" applyNumberFormat="0" applyFill="0" applyAlignment="0" applyProtection="0">
      <alignment vertical="center"/>
    </xf>
    <xf numFmtId="0" fontId="38" fillId="0" borderId="0" applyNumberFormat="0" applyFill="0" applyBorder="0" applyAlignment="0" applyProtection="0">
      <alignment vertical="center"/>
    </xf>
    <xf numFmtId="0" fontId="29" fillId="27" borderId="0" applyNumberFormat="0" applyBorder="0" applyAlignment="0" applyProtection="0">
      <alignment vertical="center"/>
    </xf>
    <xf numFmtId="0" fontId="35" fillId="13" borderId="64" applyNumberFormat="0" applyAlignment="0" applyProtection="0">
      <alignment vertical="center"/>
    </xf>
    <xf numFmtId="0" fontId="0" fillId="0" borderId="0">
      <alignment vertical="center"/>
    </xf>
    <xf numFmtId="0" fontId="33" fillId="26" borderId="0" applyNumberFormat="0" applyBorder="0" applyAlignment="0" applyProtection="0">
      <alignment vertical="center"/>
    </xf>
    <xf numFmtId="0" fontId="30" fillId="0" borderId="62" applyNumberFormat="0" applyFill="0" applyAlignment="0" applyProtection="0">
      <alignment vertical="center"/>
    </xf>
    <xf numFmtId="0" fontId="44" fillId="30" borderId="0" applyNumberFormat="0" applyBorder="0" applyAlignment="0" applyProtection="0">
      <alignment vertical="center"/>
    </xf>
    <xf numFmtId="0" fontId="34" fillId="12" borderId="0" applyNumberFormat="0" applyBorder="0" applyAlignment="0" applyProtection="0">
      <alignment vertical="center"/>
    </xf>
    <xf numFmtId="0" fontId="29" fillId="29" borderId="0" applyNumberFormat="0" applyBorder="0" applyAlignment="0" applyProtection="0">
      <alignment vertical="center"/>
    </xf>
    <xf numFmtId="0" fontId="33" fillId="34" borderId="0" applyNumberFormat="0" applyBorder="0" applyAlignment="0" applyProtection="0">
      <alignment vertical="center"/>
    </xf>
    <xf numFmtId="0" fontId="19" fillId="0" borderId="0"/>
    <xf numFmtId="0" fontId="18" fillId="0" borderId="0">
      <alignment vertical="center"/>
    </xf>
    <xf numFmtId="0" fontId="33" fillId="38" borderId="0" applyNumberFormat="0" applyBorder="0" applyAlignment="0" applyProtection="0">
      <alignment vertical="center"/>
    </xf>
    <xf numFmtId="0" fontId="29" fillId="18" borderId="0" applyNumberFormat="0" applyBorder="0" applyAlignment="0" applyProtection="0">
      <alignment vertical="center"/>
    </xf>
    <xf numFmtId="0" fontId="33" fillId="23" borderId="0" applyNumberFormat="0" applyBorder="0" applyAlignment="0" applyProtection="0">
      <alignment vertical="center"/>
    </xf>
    <xf numFmtId="0" fontId="33" fillId="22" borderId="0" applyNumberFormat="0" applyBorder="0" applyAlignment="0" applyProtection="0">
      <alignment vertical="center"/>
    </xf>
    <xf numFmtId="0" fontId="33" fillId="37" borderId="0" applyNumberFormat="0" applyBorder="0" applyAlignment="0" applyProtection="0">
      <alignment vertical="center"/>
    </xf>
    <xf numFmtId="0" fontId="29" fillId="36" borderId="0" applyNumberFormat="0" applyBorder="0" applyAlignment="0" applyProtection="0">
      <alignment vertical="center"/>
    </xf>
    <xf numFmtId="0" fontId="29" fillId="35" borderId="0" applyNumberFormat="0" applyBorder="0" applyAlignment="0" applyProtection="0">
      <alignment vertical="center"/>
    </xf>
    <xf numFmtId="0" fontId="33" fillId="28" borderId="0" applyNumberFormat="0" applyBorder="0" applyAlignment="0" applyProtection="0">
      <alignment vertical="center"/>
    </xf>
    <xf numFmtId="0" fontId="33" fillId="17" borderId="0" applyNumberFormat="0" applyBorder="0" applyAlignment="0" applyProtection="0">
      <alignment vertical="center"/>
    </xf>
    <xf numFmtId="0" fontId="29" fillId="25" borderId="0" applyNumberFormat="0" applyBorder="0" applyAlignment="0" applyProtection="0">
      <alignment vertical="center"/>
    </xf>
    <xf numFmtId="0" fontId="29" fillId="21" borderId="0" applyNumberFormat="0" applyBorder="0" applyAlignment="0" applyProtection="0">
      <alignment vertical="center"/>
    </xf>
    <xf numFmtId="0" fontId="33" fillId="33" borderId="0" applyNumberFormat="0" applyBorder="0" applyAlignment="0" applyProtection="0">
      <alignment vertical="center"/>
    </xf>
    <xf numFmtId="0" fontId="29" fillId="20" borderId="0" applyNumberFormat="0" applyBorder="0" applyAlignment="0" applyProtection="0">
      <alignment vertical="center"/>
    </xf>
    <xf numFmtId="0" fontId="29" fillId="16" borderId="0" applyNumberFormat="0" applyBorder="0" applyAlignment="0" applyProtection="0">
      <alignment vertical="center"/>
    </xf>
    <xf numFmtId="0" fontId="33" fillId="32" borderId="0" applyNumberFormat="0" applyBorder="0" applyAlignment="0" applyProtection="0">
      <alignment vertical="center"/>
    </xf>
    <xf numFmtId="0" fontId="45" fillId="0" borderId="0">
      <alignment vertical="center"/>
    </xf>
    <xf numFmtId="0" fontId="29" fillId="9" borderId="0" applyNumberFormat="0" applyBorder="0" applyAlignment="0" applyProtection="0">
      <alignment vertical="center"/>
    </xf>
    <xf numFmtId="0" fontId="45" fillId="0" borderId="0">
      <alignment vertical="center"/>
    </xf>
    <xf numFmtId="0" fontId="18" fillId="0" borderId="0">
      <alignment vertical="center"/>
    </xf>
    <xf numFmtId="0" fontId="45" fillId="0" borderId="0">
      <alignment vertical="center"/>
    </xf>
    <xf numFmtId="0" fontId="2" fillId="0" borderId="0"/>
    <xf numFmtId="0" fontId="16" fillId="0" borderId="0"/>
  </cellStyleXfs>
  <cellXfs count="276">
    <xf numFmtId="0" fontId="0" fillId="0" borderId="0" xfId="0">
      <alignment vertical="center"/>
    </xf>
    <xf numFmtId="0" fontId="1" fillId="0" borderId="0" xfId="57" applyFont="1" applyProtection="1"/>
    <xf numFmtId="0" fontId="2" fillId="0" borderId="0" xfId="57" applyProtection="1"/>
    <xf numFmtId="0" fontId="1" fillId="0" borderId="1" xfId="57" applyFont="1" applyBorder="1" applyProtection="1"/>
    <xf numFmtId="0" fontId="3" fillId="0" borderId="2" xfId="57" applyFont="1" applyBorder="1" applyAlignment="1" applyProtection="1">
      <alignment horizontal="center"/>
    </xf>
    <xf numFmtId="0" fontId="1" fillId="0" borderId="3" xfId="57" applyFont="1" applyBorder="1" applyProtection="1"/>
    <xf numFmtId="0" fontId="1" fillId="0" borderId="0" xfId="57" applyFont="1" applyBorder="1" applyProtection="1"/>
    <xf numFmtId="0" fontId="4" fillId="0" borderId="0" xfId="57" applyFont="1" applyFill="1" applyBorder="1" applyAlignment="1" applyProtection="1">
      <alignment horizontal="right"/>
    </xf>
    <xf numFmtId="0" fontId="5" fillId="0" borderId="0" xfId="57" applyFont="1" applyBorder="1" applyAlignment="1" applyProtection="1">
      <alignment horizontal="center" vertical="center"/>
    </xf>
    <xf numFmtId="0" fontId="1" fillId="0" borderId="0" xfId="57" applyFont="1" applyBorder="1" applyAlignment="1" applyProtection="1">
      <alignment vertical="top" wrapText="1"/>
    </xf>
    <xf numFmtId="0" fontId="1" fillId="0" borderId="0" xfId="57" applyFont="1" applyBorder="1" applyAlignment="1" applyProtection="1">
      <alignment horizontal="center"/>
    </xf>
    <xf numFmtId="0" fontId="6" fillId="0" borderId="4" xfId="57" applyFont="1" applyBorder="1" applyAlignment="1" applyProtection="1">
      <alignment horizontal="center"/>
    </xf>
    <xf numFmtId="0" fontId="6" fillId="0" borderId="0" xfId="57" applyFont="1" applyBorder="1" applyAlignment="1" applyProtection="1">
      <alignment horizontal="center" vertical="center"/>
    </xf>
    <xf numFmtId="0" fontId="6" fillId="0" borderId="0" xfId="57" applyFont="1" applyBorder="1" applyAlignment="1" applyProtection="1">
      <alignment horizontal="center" vertical="top"/>
    </xf>
    <xf numFmtId="0" fontId="7" fillId="0" borderId="0" xfId="57" applyFont="1" applyBorder="1" applyAlignment="1" applyProtection="1">
      <alignment vertical="center"/>
    </xf>
    <xf numFmtId="0" fontId="1" fillId="0" borderId="0" xfId="57" applyFont="1" applyBorder="1" applyAlignment="1" applyProtection="1">
      <alignment vertical="center"/>
    </xf>
    <xf numFmtId="0" fontId="6" fillId="0" borderId="5" xfId="57" applyFont="1" applyBorder="1" applyAlignment="1" applyProtection="1">
      <alignment horizontal="center" vertical="top"/>
    </xf>
    <xf numFmtId="0" fontId="1" fillId="0" borderId="6" xfId="57" applyFont="1" applyBorder="1" applyProtection="1"/>
    <xf numFmtId="0" fontId="1" fillId="0" borderId="7" xfId="57" applyFont="1" applyBorder="1" applyProtection="1"/>
    <xf numFmtId="0" fontId="1" fillId="0" borderId="7" xfId="57" applyFont="1" applyFill="1" applyBorder="1" applyAlignment="1" applyProtection="1">
      <alignment vertical="center" wrapText="1" shrinkToFit="1"/>
      <protection locked="0"/>
    </xf>
    <xf numFmtId="0" fontId="1" fillId="0" borderId="0" xfId="57" applyFont="1" applyAlignment="1" applyProtection="1">
      <alignment horizontal="left" vertical="center"/>
    </xf>
    <xf numFmtId="0" fontId="1" fillId="0" borderId="0" xfId="57" applyFont="1" applyAlignment="1" applyProtection="1">
      <alignment wrapText="1"/>
    </xf>
    <xf numFmtId="0" fontId="1" fillId="0" borderId="0" xfId="57" applyFont="1" applyAlignment="1" applyProtection="1">
      <alignment vertical="center"/>
    </xf>
    <xf numFmtId="0" fontId="1" fillId="0" borderId="0" xfId="57" applyFont="1" applyAlignment="1" applyProtection="1">
      <alignment vertical="top" wrapText="1"/>
    </xf>
    <xf numFmtId="183" fontId="1" fillId="2" borderId="0" xfId="57" applyNumberFormat="1" applyFont="1" applyFill="1" applyBorder="1" applyAlignment="1" applyProtection="1">
      <alignment horizontal="right"/>
    </xf>
    <xf numFmtId="0" fontId="1" fillId="0" borderId="0" xfId="57" applyFont="1" applyFill="1" applyBorder="1" applyAlignment="1" applyProtection="1">
      <alignment shrinkToFit="1"/>
    </xf>
    <xf numFmtId="0" fontId="1" fillId="0" borderId="4" xfId="57" applyFont="1" applyBorder="1" applyProtection="1"/>
    <xf numFmtId="0" fontId="1" fillId="0" borderId="4" xfId="57" applyFont="1" applyFill="1" applyBorder="1" applyAlignment="1" applyProtection="1">
      <alignment shrinkToFit="1"/>
    </xf>
    <xf numFmtId="183" fontId="1" fillId="2" borderId="4" xfId="57" applyNumberFormat="1" applyFont="1" applyFill="1" applyBorder="1" applyAlignment="1" applyProtection="1">
      <alignment horizontal="right"/>
    </xf>
    <xf numFmtId="0" fontId="1" fillId="0" borderId="0" xfId="57" applyFont="1" applyFill="1" applyBorder="1" applyProtection="1"/>
    <xf numFmtId="0" fontId="8" fillId="0" borderId="7" xfId="57" applyFont="1" applyFill="1" applyBorder="1" applyProtection="1"/>
    <xf numFmtId="0" fontId="1" fillId="0" borderId="7" xfId="57" applyFont="1" applyFill="1" applyBorder="1" applyProtection="1"/>
    <xf numFmtId="181" fontId="8" fillId="0" borderId="7" xfId="57" applyNumberFormat="1" applyFont="1" applyFill="1" applyBorder="1" applyAlignment="1" applyProtection="1">
      <alignment horizontal="left" shrinkToFit="1"/>
    </xf>
    <xf numFmtId="0" fontId="1" fillId="0" borderId="0" xfId="57" applyFont="1" applyFill="1" applyBorder="1" applyAlignment="1" applyProtection="1">
      <alignment vertical="center"/>
    </xf>
    <xf numFmtId="182" fontId="1" fillId="0" borderId="4" xfId="57" applyNumberFormat="1" applyFont="1" applyFill="1" applyBorder="1" applyAlignment="1" applyProtection="1">
      <alignment vertical="center" shrinkToFit="1"/>
    </xf>
    <xf numFmtId="182" fontId="1" fillId="0" borderId="0" xfId="57" applyNumberFormat="1" applyFont="1" applyFill="1" applyBorder="1" applyAlignment="1" applyProtection="1">
      <alignment horizontal="center" vertical="center" shrinkToFit="1"/>
    </xf>
    <xf numFmtId="0" fontId="6" fillId="0" borderId="0" xfId="57" applyFont="1" applyFill="1" applyBorder="1" applyAlignment="1" applyProtection="1">
      <alignment horizontal="center" vertical="center"/>
    </xf>
    <xf numFmtId="184" fontId="8" fillId="0" borderId="7" xfId="57" applyNumberFormat="1" applyFont="1" applyFill="1" applyBorder="1" applyAlignment="1" applyProtection="1">
      <alignment horizontal="left" shrinkToFit="1"/>
    </xf>
    <xf numFmtId="0" fontId="1" fillId="0" borderId="0" xfId="57" applyFont="1" applyFill="1" applyProtection="1"/>
    <xf numFmtId="182" fontId="1" fillId="0" borderId="5" xfId="57" applyNumberFormat="1" applyFont="1" applyFill="1" applyBorder="1" applyAlignment="1" applyProtection="1">
      <alignment horizontal="center" vertical="center" shrinkToFit="1"/>
    </xf>
    <xf numFmtId="0" fontId="1" fillId="0" borderId="8" xfId="57" applyFont="1" applyBorder="1" applyProtection="1"/>
    <xf numFmtId="0" fontId="1" fillId="0" borderId="9" xfId="57" applyFont="1" applyBorder="1" applyProtection="1"/>
    <xf numFmtId="0" fontId="1" fillId="0" borderId="4" xfId="57" applyFont="1" applyFill="1" applyBorder="1" applyAlignment="1" applyProtection="1">
      <alignment vertical="center"/>
    </xf>
    <xf numFmtId="0" fontId="1" fillId="0" borderId="5" xfId="57" applyFont="1" applyFill="1" applyBorder="1" applyAlignment="1" applyProtection="1">
      <alignment vertical="center"/>
    </xf>
    <xf numFmtId="0" fontId="1" fillId="0" borderId="10" xfId="57" applyFont="1" applyBorder="1" applyProtection="1"/>
    <xf numFmtId="0" fontId="1" fillId="0" borderId="0" xfId="57" applyFont="1" applyFill="1" applyBorder="1" applyAlignment="1" applyProtection="1">
      <alignment vertical="center" wrapText="1" shrinkToFit="1"/>
      <protection locked="0"/>
    </xf>
    <xf numFmtId="182" fontId="1" fillId="0" borderId="0" xfId="57" applyNumberFormat="1" applyFont="1" applyFill="1" applyBorder="1" applyAlignment="1" applyProtection="1">
      <alignment horizontal="center" shrinkToFit="1"/>
    </xf>
    <xf numFmtId="0" fontId="6" fillId="0" borderId="0" xfId="57" applyFont="1" applyBorder="1" applyAlignment="1" applyProtection="1"/>
    <xf numFmtId="0" fontId="6" fillId="0" borderId="0" xfId="57" applyFont="1" applyBorder="1" applyAlignment="1" applyProtection="1">
      <alignment vertical="top"/>
    </xf>
    <xf numFmtId="0" fontId="1" fillId="2" borderId="7" xfId="57" applyFont="1" applyFill="1" applyBorder="1" applyAlignment="1" applyProtection="1">
      <alignment vertical="center" wrapText="1" shrinkToFit="1"/>
      <protection locked="0"/>
    </xf>
    <xf numFmtId="182" fontId="1" fillId="0" borderId="5" xfId="57" applyNumberFormat="1" applyFont="1" applyFill="1" applyBorder="1" applyAlignment="1" applyProtection="1">
      <alignment vertical="center" shrinkToFit="1"/>
    </xf>
    <xf numFmtId="0" fontId="8" fillId="0" borderId="0" xfId="57" applyFont="1" applyFill="1" applyBorder="1" applyProtection="1"/>
    <xf numFmtId="0" fontId="8" fillId="0" borderId="0" xfId="57" applyFont="1" applyFill="1" applyBorder="1" applyAlignment="1" applyProtection="1">
      <alignment shrinkToFit="1"/>
    </xf>
    <xf numFmtId="182" fontId="1" fillId="0" borderId="0" xfId="57" applyNumberFormat="1" applyFont="1" applyFill="1" applyBorder="1" applyAlignment="1" applyProtection="1">
      <alignment vertical="center" shrinkToFit="1"/>
    </xf>
    <xf numFmtId="0" fontId="1" fillId="3" borderId="0" xfId="57" applyFont="1" applyFill="1" applyBorder="1" applyAlignment="1" applyProtection="1">
      <alignment horizontal="left" vertical="center" wrapText="1" shrinkToFit="1"/>
      <protection locked="0"/>
    </xf>
    <xf numFmtId="0" fontId="1" fillId="3" borderId="7" xfId="57" applyFont="1" applyFill="1" applyBorder="1" applyAlignment="1" applyProtection="1">
      <alignment horizontal="left" vertical="center" wrapText="1" shrinkToFit="1"/>
      <protection locked="0"/>
    </xf>
    <xf numFmtId="182" fontId="1" fillId="0" borderId="11" xfId="57" applyNumberFormat="1" applyFont="1" applyFill="1" applyBorder="1" applyAlignment="1" applyProtection="1">
      <alignment vertical="center" shrinkToFit="1"/>
    </xf>
    <xf numFmtId="0" fontId="1" fillId="0" borderId="0" xfId="57" applyFont="1" applyBorder="1" applyAlignment="1" applyProtection="1"/>
    <xf numFmtId="0" fontId="3" fillId="0" borderId="0" xfId="57" applyFont="1" applyBorder="1" applyAlignment="1" applyProtection="1">
      <alignment horizontal="center"/>
    </xf>
    <xf numFmtId="0" fontId="1" fillId="0" borderId="4" xfId="57" applyFont="1" applyBorder="1" applyAlignment="1" applyProtection="1">
      <alignment horizontal="center"/>
    </xf>
    <xf numFmtId="0" fontId="1" fillId="0" borderId="0" xfId="57" applyFont="1" applyBorder="1" applyAlignment="1" applyProtection="1">
      <alignment horizontal="center" vertical="center"/>
    </xf>
    <xf numFmtId="0" fontId="1" fillId="0" borderId="0" xfId="57" applyFont="1" applyBorder="1" applyAlignment="1" applyProtection="1">
      <alignment horizontal="center" vertical="top"/>
    </xf>
    <xf numFmtId="0" fontId="1" fillId="0" borderId="7" xfId="57" applyFont="1" applyBorder="1" applyAlignment="1" applyProtection="1">
      <alignment horizontal="center" vertical="center"/>
    </xf>
    <xf numFmtId="0" fontId="1" fillId="0" borderId="2" xfId="57" applyFont="1" applyBorder="1" applyAlignment="1" applyProtection="1">
      <alignment horizontal="center" vertical="center"/>
    </xf>
    <xf numFmtId="0" fontId="1" fillId="0" borderId="0" xfId="57" applyFont="1" applyFill="1" applyBorder="1" applyAlignment="1" applyProtection="1">
      <alignment vertical="center"/>
      <protection locked="0"/>
    </xf>
    <xf numFmtId="0" fontId="1" fillId="0" borderId="7" xfId="57" applyFont="1" applyBorder="1" applyAlignment="1" applyProtection="1">
      <alignment horizontal="center"/>
    </xf>
    <xf numFmtId="0" fontId="1" fillId="0" borderId="2" xfId="57" applyFont="1" applyBorder="1" applyAlignment="1" applyProtection="1">
      <alignment horizontal="center" vertical="top"/>
    </xf>
    <xf numFmtId="0" fontId="1" fillId="0" borderId="7" xfId="57" applyFont="1" applyBorder="1" applyAlignment="1" applyProtection="1"/>
    <xf numFmtId="0" fontId="1" fillId="0" borderId="9" xfId="57" applyFont="1" applyBorder="1" applyAlignment="1" applyProtection="1">
      <alignment horizontal="center"/>
    </xf>
    <xf numFmtId="0" fontId="1" fillId="0" borderId="12" xfId="57" applyFont="1" applyBorder="1" applyAlignment="1" applyProtection="1"/>
    <xf numFmtId="0" fontId="1" fillId="0" borderId="13" xfId="57" applyFont="1" applyBorder="1" applyAlignment="1" applyProtection="1"/>
    <xf numFmtId="0" fontId="1" fillId="0" borderId="14" xfId="57" applyFont="1" applyBorder="1" applyAlignment="1" applyProtection="1">
      <alignment horizontal="center"/>
    </xf>
    <xf numFmtId="0" fontId="1" fillId="0" borderId="0" xfId="57" applyFont="1" applyFill="1" applyBorder="1" applyAlignment="1" applyProtection="1">
      <alignment horizontal="center"/>
    </xf>
    <xf numFmtId="181" fontId="8" fillId="0" borderId="0" xfId="57" applyNumberFormat="1" applyFont="1" applyFill="1" applyBorder="1" applyAlignment="1" applyProtection="1"/>
    <xf numFmtId="0" fontId="1" fillId="0" borderId="7" xfId="57" applyFont="1" applyFill="1" applyBorder="1" applyAlignment="1" applyProtection="1"/>
    <xf numFmtId="180" fontId="8" fillId="0" borderId="7" xfId="57" applyNumberFormat="1" applyFont="1" applyFill="1" applyBorder="1" applyAlignment="1" applyProtection="1"/>
    <xf numFmtId="181" fontId="8" fillId="0" borderId="7" xfId="57" applyNumberFormat="1" applyFont="1" applyFill="1" applyBorder="1" applyAlignment="1" applyProtection="1"/>
    <xf numFmtId="0" fontId="1" fillId="0" borderId="13" xfId="57" applyFont="1" applyFill="1" applyBorder="1" applyAlignment="1" applyProtection="1"/>
    <xf numFmtId="180" fontId="8" fillId="0" borderId="13" xfId="57" applyNumberFormat="1" applyFont="1" applyFill="1" applyBorder="1" applyAlignment="1" applyProtection="1"/>
    <xf numFmtId="181" fontId="8" fillId="0" borderId="13" xfId="57" applyNumberFormat="1" applyFont="1" applyFill="1" applyBorder="1" applyAlignment="1" applyProtection="1"/>
    <xf numFmtId="3" fontId="1" fillId="0" borderId="2" xfId="57" applyNumberFormat="1" applyFont="1" applyFill="1" applyBorder="1" applyAlignment="1" applyProtection="1"/>
    <xf numFmtId="0" fontId="1" fillId="0" borderId="7" xfId="57" applyFont="1" applyFill="1" applyBorder="1" applyAlignment="1" applyProtection="1">
      <alignment vertical="center"/>
    </xf>
    <xf numFmtId="3" fontId="1" fillId="0" borderId="7" xfId="57" applyNumberFormat="1" applyFont="1" applyFill="1" applyBorder="1" applyAlignment="1" applyProtection="1"/>
    <xf numFmtId="0" fontId="1" fillId="0" borderId="13" xfId="57" applyFont="1" applyFill="1" applyBorder="1" applyAlignment="1" applyProtection="1">
      <alignment vertical="center"/>
    </xf>
    <xf numFmtId="0" fontId="1" fillId="0" borderId="13" xfId="57" applyFont="1" applyFill="1" applyBorder="1" applyProtection="1"/>
    <xf numFmtId="3" fontId="1" fillId="0" borderId="13" xfId="57" applyNumberFormat="1" applyFont="1" applyFill="1" applyBorder="1" applyAlignment="1" applyProtection="1"/>
    <xf numFmtId="3" fontId="1" fillId="0" borderId="0" xfId="57" applyNumberFormat="1" applyFont="1" applyFill="1" applyBorder="1" applyAlignment="1" applyProtection="1"/>
    <xf numFmtId="0" fontId="1" fillId="0" borderId="0" xfId="57" applyFont="1" applyFill="1" applyBorder="1" applyAlignment="1" applyProtection="1"/>
    <xf numFmtId="184" fontId="8" fillId="0" borderId="0" xfId="57" applyNumberFormat="1" applyFont="1" applyFill="1" applyBorder="1" applyAlignment="1" applyProtection="1"/>
    <xf numFmtId="184" fontId="8" fillId="0" borderId="7" xfId="57" applyNumberFormat="1" applyFont="1" applyFill="1" applyBorder="1" applyAlignment="1" applyProtection="1"/>
    <xf numFmtId="184" fontId="8" fillId="0" borderId="13" xfId="57" applyNumberFormat="1" applyFont="1" applyFill="1" applyBorder="1" applyAlignment="1" applyProtection="1"/>
    <xf numFmtId="0" fontId="1" fillId="0" borderId="15" xfId="57" applyFont="1" applyBorder="1" applyAlignment="1" applyProtection="1"/>
    <xf numFmtId="0" fontId="1" fillId="0" borderId="0" xfId="57" applyFont="1" applyFill="1" applyBorder="1" applyAlignment="1" applyProtection="1">
      <alignment horizontal="left" shrinkToFit="1"/>
    </xf>
    <xf numFmtId="0" fontId="1" fillId="0" borderId="2" xfId="57" applyFont="1" applyFill="1" applyBorder="1" applyAlignment="1" applyProtection="1"/>
    <xf numFmtId="0" fontId="2" fillId="0" borderId="7" xfId="57" applyBorder="1" applyAlignment="1" applyProtection="1">
      <alignment horizontal="center"/>
    </xf>
    <xf numFmtId="0" fontId="2" fillId="0" borderId="13" xfId="57" applyBorder="1" applyAlignment="1" applyProtection="1">
      <alignment horizontal="center"/>
    </xf>
    <xf numFmtId="0" fontId="2" fillId="0" borderId="0" xfId="57" applyBorder="1" applyAlignment="1" applyProtection="1">
      <alignment horizontal="center"/>
    </xf>
    <xf numFmtId="0" fontId="1" fillId="0" borderId="1" xfId="57" applyFont="1" applyBorder="1" applyAlignment="1" applyProtection="1">
      <alignment horizontal="center"/>
    </xf>
    <xf numFmtId="0" fontId="1" fillId="0" borderId="2" xfId="57" applyFont="1" applyBorder="1" applyAlignment="1" applyProtection="1">
      <alignment horizontal="center"/>
    </xf>
    <xf numFmtId="0" fontId="1" fillId="0" borderId="13" xfId="57" applyFont="1" applyBorder="1" applyAlignment="1" applyProtection="1">
      <alignment horizontal="center"/>
    </xf>
    <xf numFmtId="0" fontId="1" fillId="0" borderId="16" xfId="57" applyFont="1" applyBorder="1" applyAlignment="1" applyProtection="1">
      <alignment horizontal="center"/>
    </xf>
    <xf numFmtId="0" fontId="1" fillId="0" borderId="17" xfId="57" applyFont="1" applyBorder="1" applyAlignment="1" applyProtection="1">
      <alignment horizontal="center"/>
    </xf>
    <xf numFmtId="0" fontId="1" fillId="0" borderId="18" xfId="57" applyFont="1" applyBorder="1" applyAlignment="1" applyProtection="1">
      <alignment horizontal="center"/>
    </xf>
    <xf numFmtId="0" fontId="1" fillId="0" borderId="15" xfId="57" applyFont="1" applyBorder="1" applyAlignment="1" applyProtection="1">
      <alignment horizontal="center"/>
    </xf>
    <xf numFmtId="0" fontId="1" fillId="0" borderId="19" xfId="57" applyFont="1" applyBorder="1" applyAlignment="1" applyProtection="1">
      <alignment horizontal="center"/>
    </xf>
    <xf numFmtId="0" fontId="1" fillId="0" borderId="16" xfId="57" applyFont="1" applyBorder="1" applyAlignment="1" applyProtection="1">
      <alignment horizontal="center" shrinkToFit="1"/>
    </xf>
    <xf numFmtId="0" fontId="1" fillId="0" borderId="17" xfId="57" applyFont="1" applyBorder="1" applyAlignment="1" applyProtection="1">
      <alignment horizontal="center" shrinkToFit="1"/>
    </xf>
    <xf numFmtId="0" fontId="1" fillId="0" borderId="18" xfId="57" applyFont="1" applyBorder="1" applyAlignment="1" applyProtection="1">
      <alignment horizontal="center" shrinkToFit="1"/>
    </xf>
    <xf numFmtId="0" fontId="1" fillId="0" borderId="15" xfId="57" applyFont="1" applyBorder="1" applyAlignment="1" applyProtection="1">
      <alignment horizontal="center" shrinkToFit="1"/>
    </xf>
    <xf numFmtId="0" fontId="1" fillId="0" borderId="19" xfId="57" applyFont="1" applyBorder="1" applyAlignment="1" applyProtection="1">
      <alignment horizontal="center" shrinkToFit="1"/>
    </xf>
    <xf numFmtId="0" fontId="1" fillId="0" borderId="14" xfId="57" applyFont="1" applyBorder="1" applyAlignment="1" applyProtection="1">
      <alignment horizontal="center" shrinkToFit="1"/>
    </xf>
    <xf numFmtId="0" fontId="1" fillId="0" borderId="2" xfId="57" applyFont="1" applyBorder="1" applyAlignment="1" applyProtection="1">
      <alignment horizontal="left" vertical="center" wrapText="1"/>
    </xf>
    <xf numFmtId="0" fontId="1" fillId="0" borderId="0" xfId="57" applyFont="1" applyBorder="1" applyAlignment="1" applyProtection="1">
      <alignment horizontal="left" vertical="center" wrapText="1"/>
    </xf>
    <xf numFmtId="0" fontId="1" fillId="0" borderId="7" xfId="57" applyFont="1" applyFill="1" applyBorder="1" applyAlignment="1" applyProtection="1">
      <alignment horizontal="center"/>
    </xf>
    <xf numFmtId="181" fontId="8" fillId="0" borderId="7" xfId="57" applyNumberFormat="1" applyFont="1" applyFill="1" applyBorder="1" applyAlignment="1" applyProtection="1">
      <alignment horizontal="center"/>
    </xf>
    <xf numFmtId="0" fontId="1" fillId="0" borderId="2" xfId="57" applyFont="1" applyFill="1" applyBorder="1" applyAlignment="1" applyProtection="1">
      <alignment horizontal="center"/>
    </xf>
    <xf numFmtId="185" fontId="8" fillId="0" borderId="2" xfId="57" applyNumberFormat="1" applyFont="1" applyFill="1" applyBorder="1" applyAlignment="1" applyProtection="1">
      <alignment horizontal="center"/>
    </xf>
    <xf numFmtId="3" fontId="1" fillId="0" borderId="0" xfId="57" applyNumberFormat="1" applyFont="1" applyFill="1" applyBorder="1" applyAlignment="1" applyProtection="1">
      <alignment horizontal="center"/>
    </xf>
    <xf numFmtId="184" fontId="8" fillId="0" borderId="7" xfId="57" applyNumberFormat="1" applyFont="1" applyFill="1" applyBorder="1" applyAlignment="1" applyProtection="1">
      <alignment horizontal="center"/>
    </xf>
    <xf numFmtId="185" fontId="1" fillId="0" borderId="0" xfId="57" applyNumberFormat="1" applyFont="1" applyFill="1" applyBorder="1" applyAlignment="1" applyProtection="1">
      <alignment shrinkToFit="1"/>
    </xf>
    <xf numFmtId="184" fontId="8" fillId="0" borderId="2" xfId="57" applyNumberFormat="1" applyFont="1" applyFill="1" applyBorder="1" applyAlignment="1" applyProtection="1"/>
    <xf numFmtId="0" fontId="1" fillId="0" borderId="12" xfId="57" applyFont="1" applyBorder="1" applyAlignment="1" applyProtection="1">
      <alignment horizontal="left"/>
    </xf>
    <xf numFmtId="0" fontId="1" fillId="0" borderId="13" xfId="57" applyFont="1" applyBorder="1" applyAlignment="1" applyProtection="1">
      <alignment horizontal="left"/>
    </xf>
    <xf numFmtId="181" fontId="8" fillId="0" borderId="0" xfId="57" applyNumberFormat="1" applyFont="1" applyFill="1" applyBorder="1" applyAlignment="1" applyProtection="1">
      <alignment horizontal="center"/>
    </xf>
    <xf numFmtId="0" fontId="1" fillId="0" borderId="15" xfId="57" applyFont="1" applyBorder="1" applyAlignment="1" applyProtection="1">
      <alignment horizontal="left"/>
    </xf>
    <xf numFmtId="0" fontId="1" fillId="0" borderId="5" xfId="57" applyFont="1" applyBorder="1" applyAlignment="1" applyProtection="1">
      <alignment horizontal="center" vertical="top"/>
    </xf>
    <xf numFmtId="180" fontId="8" fillId="0" borderId="7" xfId="57" applyNumberFormat="1" applyFont="1" applyFill="1" applyBorder="1" applyAlignment="1" applyProtection="1">
      <alignment horizontal="center"/>
    </xf>
    <xf numFmtId="183" fontId="1" fillId="0" borderId="0" xfId="57" applyNumberFormat="1" applyFont="1" applyFill="1" applyBorder="1" applyAlignment="1" applyProtection="1">
      <alignment horizontal="right"/>
    </xf>
    <xf numFmtId="183" fontId="1" fillId="0" borderId="4" xfId="57" applyNumberFormat="1" applyFont="1" applyFill="1" applyBorder="1" applyAlignment="1" applyProtection="1">
      <alignment horizontal="right"/>
    </xf>
    <xf numFmtId="0" fontId="1" fillId="0" borderId="0" xfId="57" applyFont="1" applyFill="1" applyBorder="1" applyAlignment="1" applyProtection="1">
      <alignment shrinkToFit="1"/>
      <protection locked="0"/>
    </xf>
    <xf numFmtId="0" fontId="9" fillId="0" borderId="0" xfId="58" applyFont="1" applyFill="1" applyAlignment="1">
      <alignment horizontal="center" vertical="center"/>
    </xf>
    <xf numFmtId="0" fontId="9" fillId="0" borderId="0" xfId="58" applyFont="1" applyFill="1" applyAlignment="1">
      <alignment vertical="center"/>
    </xf>
    <xf numFmtId="0" fontId="9" fillId="0" borderId="0" xfId="58" applyFont="1" applyFill="1" applyBorder="1" applyAlignment="1">
      <alignment vertical="center" wrapText="1"/>
    </xf>
    <xf numFmtId="0" fontId="9" fillId="0" borderId="0" xfId="58" applyFont="1" applyFill="1" applyBorder="1" applyAlignment="1">
      <alignment horizontal="right" vertical="center" wrapText="1"/>
    </xf>
    <xf numFmtId="0" fontId="10" fillId="0" borderId="0" xfId="58" applyFont="1" applyFill="1" applyAlignment="1">
      <alignment horizontal="center" vertical="center" wrapText="1"/>
    </xf>
    <xf numFmtId="0" fontId="9" fillId="0" borderId="0" xfId="58" applyFont="1" applyAlignment="1">
      <alignment horizontal="center" vertical="center" wrapText="1"/>
    </xf>
    <xf numFmtId="0" fontId="11" fillId="0" borderId="0" xfId="58" applyFont="1" applyAlignment="1">
      <alignment horizontal="left" vertical="center" wrapText="1"/>
    </xf>
    <xf numFmtId="0" fontId="12" fillId="0" borderId="20" xfId="36" applyFont="1" applyFill="1" applyBorder="1" applyAlignment="1">
      <alignment horizontal="center" vertical="center"/>
    </xf>
    <xf numFmtId="0" fontId="9" fillId="0" borderId="20" xfId="58" applyFont="1" applyFill="1" applyBorder="1" applyAlignment="1">
      <alignment horizontal="center" vertical="center" wrapText="1"/>
    </xf>
    <xf numFmtId="0" fontId="9" fillId="0" borderId="3" xfId="58" applyFont="1" applyFill="1" applyBorder="1" applyAlignment="1">
      <alignment horizontal="center" vertical="center" wrapText="1"/>
    </xf>
    <xf numFmtId="0" fontId="13" fillId="0" borderId="0" xfId="58" applyFont="1" applyFill="1" applyBorder="1" applyAlignment="1">
      <alignment vertical="center"/>
    </xf>
    <xf numFmtId="0" fontId="12" fillId="0" borderId="21" xfId="36" applyFont="1" applyFill="1" applyBorder="1" applyAlignment="1">
      <alignment horizontal="center" vertical="center"/>
    </xf>
    <xf numFmtId="0" fontId="9" fillId="0" borderId="21" xfId="58" applyFont="1" applyFill="1" applyBorder="1" applyAlignment="1">
      <alignment horizontal="center" vertical="center" wrapText="1"/>
    </xf>
    <xf numFmtId="0" fontId="12" fillId="0" borderId="21" xfId="58" applyFont="1" applyFill="1" applyBorder="1"/>
    <xf numFmtId="0" fontId="12" fillId="0" borderId="22" xfId="36" applyFont="1" applyFill="1" applyBorder="1" applyAlignment="1">
      <alignment horizontal="center" vertical="center"/>
    </xf>
    <xf numFmtId="0" fontId="9" fillId="0" borderId="22" xfId="58" applyFont="1" applyFill="1" applyBorder="1" applyAlignment="1">
      <alignment horizontal="center" vertical="center" wrapText="1"/>
    </xf>
    <xf numFmtId="0" fontId="12" fillId="0" borderId="22" xfId="58" applyFont="1" applyFill="1" applyBorder="1"/>
    <xf numFmtId="0" fontId="9" fillId="0" borderId="12" xfId="58" applyFont="1" applyFill="1" applyBorder="1" applyAlignment="1">
      <alignment horizontal="center" vertical="center"/>
    </xf>
    <xf numFmtId="49" fontId="9" fillId="0" borderId="14" xfId="58" applyNumberFormat="1" applyFont="1" applyFill="1" applyBorder="1" applyAlignment="1">
      <alignment horizontal="center" vertical="center"/>
    </xf>
    <xf numFmtId="0" fontId="14" fillId="0" borderId="14" xfId="58" applyFont="1" applyFill="1" applyBorder="1" applyAlignment="1">
      <alignment vertical="center" wrapText="1"/>
    </xf>
    <xf numFmtId="0" fontId="9" fillId="0" borderId="14" xfId="58" applyFont="1" applyFill="1" applyBorder="1" applyAlignment="1">
      <alignment vertical="center" wrapText="1"/>
    </xf>
    <xf numFmtId="0" fontId="9" fillId="0" borderId="14" xfId="58" applyFont="1" applyFill="1" applyBorder="1" applyAlignment="1">
      <alignment vertical="center"/>
    </xf>
    <xf numFmtId="0" fontId="15" fillId="0" borderId="14" xfId="58" applyFont="1" applyFill="1" applyBorder="1" applyAlignment="1">
      <alignment vertical="center"/>
    </xf>
    <xf numFmtId="0" fontId="15" fillId="0" borderId="14" xfId="58" applyFont="1" applyFill="1" applyBorder="1" applyAlignment="1">
      <alignment vertical="center" wrapText="1"/>
    </xf>
    <xf numFmtId="0" fontId="12" fillId="0" borderId="14" xfId="58" applyFont="1" applyFill="1" applyBorder="1" applyAlignment="1">
      <alignment vertical="center" wrapText="1"/>
    </xf>
    <xf numFmtId="0" fontId="0" fillId="0" borderId="0" xfId="55" applyFont="1" applyBorder="1" applyAlignment="1">
      <alignment horizontal="left" vertical="top" wrapText="1"/>
    </xf>
    <xf numFmtId="0" fontId="16" fillId="0" borderId="0" xfId="55" applyFont="1" applyBorder="1" applyAlignment="1">
      <alignment horizontal="left" vertical="top" wrapText="1"/>
    </xf>
    <xf numFmtId="0" fontId="16" fillId="0" borderId="0" xfId="58" applyFill="1"/>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NumberFormat="1"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29" xfId="0" applyNumberFormat="1" applyBorder="1" applyAlignment="1">
      <alignment horizontal="center" vertical="center"/>
    </xf>
    <xf numFmtId="0" fontId="0" fillId="0" borderId="30" xfId="0" applyBorder="1">
      <alignment vertical="center"/>
    </xf>
    <xf numFmtId="0" fontId="0" fillId="0" borderId="31" xfId="0" applyBorder="1">
      <alignment vertical="center"/>
    </xf>
    <xf numFmtId="0" fontId="0" fillId="0" borderId="32" xfId="0" applyNumberFormat="1" applyBorder="1" applyAlignment="1">
      <alignment horizontal="center" vertical="center"/>
    </xf>
    <xf numFmtId="0" fontId="0" fillId="0" borderId="33" xfId="0" applyBorder="1">
      <alignment vertical="center"/>
    </xf>
    <xf numFmtId="0" fontId="0" fillId="0" borderId="34" xfId="0" applyBorder="1">
      <alignment vertical="center"/>
    </xf>
    <xf numFmtId="0" fontId="17" fillId="0" borderId="35" xfId="35" applyFont="1" applyFill="1" applyBorder="1" applyAlignment="1">
      <alignment wrapText="1"/>
    </xf>
    <xf numFmtId="0" fontId="18" fillId="0" borderId="0" xfId="0" applyFont="1">
      <alignment vertical="center"/>
    </xf>
    <xf numFmtId="0" fontId="18" fillId="0" borderId="36" xfId="0" applyFont="1" applyBorder="1" applyAlignment="1">
      <alignment horizontal="center" vertical="center" wrapText="1"/>
    </xf>
    <xf numFmtId="0" fontId="19" fillId="0" borderId="37" xfId="35" applyFont="1" applyFill="1" applyBorder="1" applyAlignment="1">
      <alignment wrapText="1"/>
    </xf>
    <xf numFmtId="0" fontId="19" fillId="4" borderId="38" xfId="35" applyFont="1" applyFill="1" applyBorder="1" applyAlignment="1">
      <alignment vertical="center" wrapText="1"/>
    </xf>
    <xf numFmtId="0" fontId="19" fillId="4" borderId="39" xfId="35" applyFont="1" applyFill="1" applyBorder="1" applyAlignment="1">
      <alignment vertical="center" wrapText="1"/>
    </xf>
    <xf numFmtId="0" fontId="19" fillId="4" borderId="40" xfId="35" applyFont="1" applyFill="1" applyBorder="1" applyAlignment="1">
      <alignment vertical="center" wrapText="1"/>
    </xf>
    <xf numFmtId="0" fontId="20" fillId="0" borderId="0" xfId="0" applyFont="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4" borderId="41" xfId="0" applyFill="1" applyBorder="1" applyAlignment="1" applyProtection="1">
      <alignment horizontal="left" vertical="center"/>
      <protection locked="0"/>
    </xf>
    <xf numFmtId="0" fontId="0" fillId="4" borderId="43" xfId="0" applyFill="1" applyBorder="1" applyAlignment="1" applyProtection="1">
      <alignment horizontal="left" vertical="center"/>
      <protection locked="0"/>
    </xf>
    <xf numFmtId="0" fontId="0" fillId="4" borderId="42" xfId="0" applyFill="1" applyBorder="1" applyAlignment="1" applyProtection="1">
      <alignment horizontal="left" vertical="center"/>
      <protection locked="0"/>
    </xf>
    <xf numFmtId="0" fontId="0" fillId="0" borderId="44" xfId="0" applyBorder="1" applyAlignment="1">
      <alignment horizontal="center" vertical="center"/>
    </xf>
    <xf numFmtId="0" fontId="0" fillId="0" borderId="45" xfId="0" applyBorder="1" applyAlignment="1">
      <alignment horizontal="center" vertical="center"/>
    </xf>
    <xf numFmtId="0" fontId="0" fillId="4" borderId="44" xfId="0" applyFill="1" applyBorder="1" applyAlignment="1" applyProtection="1">
      <alignment horizontal="left" vertical="center"/>
      <protection locked="0"/>
    </xf>
    <xf numFmtId="0" fontId="0" fillId="4" borderId="11" xfId="0" applyFill="1" applyBorder="1" applyAlignment="1" applyProtection="1">
      <alignment horizontal="left" vertical="center"/>
      <protection locked="0"/>
    </xf>
    <xf numFmtId="0" fontId="0" fillId="4" borderId="45" xfId="0" applyFill="1" applyBorder="1" applyAlignment="1" applyProtection="1">
      <alignment horizontal="left" vertical="center"/>
      <protection locked="0"/>
    </xf>
    <xf numFmtId="0" fontId="0" fillId="4" borderId="44"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45" xfId="0" applyFill="1" applyBorder="1" applyAlignment="1" applyProtection="1">
      <alignment vertical="center"/>
      <protection locked="0"/>
    </xf>
    <xf numFmtId="0" fontId="19" fillId="4" borderId="38" xfId="35" applyFont="1" applyFill="1" applyBorder="1" applyAlignment="1" applyProtection="1">
      <alignment vertical="center" wrapText="1"/>
      <protection locked="0"/>
    </xf>
    <xf numFmtId="0" fontId="19" fillId="4" borderId="39" xfId="35" applyFont="1" applyFill="1" applyBorder="1" applyAlignment="1" applyProtection="1">
      <alignment vertical="center" wrapText="1"/>
      <protection locked="0"/>
    </xf>
    <xf numFmtId="0" fontId="19" fillId="4" borderId="40" xfId="35" applyFont="1" applyFill="1" applyBorder="1" applyAlignment="1" applyProtection="1">
      <alignment vertical="center" wrapText="1"/>
      <protection locked="0"/>
    </xf>
    <xf numFmtId="0" fontId="21" fillId="0" borderId="0" xfId="10" applyAlignment="1">
      <alignment horizontal="center" vertical="center" wrapText="1"/>
    </xf>
    <xf numFmtId="179" fontId="0" fillId="4" borderId="46" xfId="0" applyNumberFormat="1" applyFill="1" applyBorder="1" applyProtection="1">
      <alignment vertical="center"/>
      <protection locked="0"/>
    </xf>
    <xf numFmtId="0" fontId="0" fillId="0" borderId="47" xfId="0" applyBorder="1" applyAlignment="1">
      <alignment vertical="center"/>
    </xf>
    <xf numFmtId="0" fontId="22" fillId="0" borderId="0" xfId="0" applyFont="1">
      <alignment vertical="center"/>
    </xf>
    <xf numFmtId="0" fontId="0" fillId="0" borderId="48" xfId="0" applyBorder="1" applyAlignment="1">
      <alignment horizontal="center" vertical="center" wrapText="1"/>
    </xf>
    <xf numFmtId="0" fontId="0" fillId="0" borderId="0" xfId="0" applyFont="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186" fontId="0" fillId="4" borderId="51" xfId="0" applyNumberFormat="1" applyFill="1" applyBorder="1" applyProtection="1">
      <alignment vertical="center"/>
      <protection locked="0"/>
    </xf>
    <xf numFmtId="0" fontId="0" fillId="4" borderId="14" xfId="0" applyFill="1" applyBorder="1" applyProtection="1">
      <alignment vertical="center"/>
      <protection locked="0"/>
    </xf>
    <xf numFmtId="0" fontId="0" fillId="0" borderId="0" xfId="0" applyAlignment="1">
      <alignment horizontal="left" vertical="center"/>
    </xf>
    <xf numFmtId="0" fontId="0" fillId="0" borderId="9" xfId="0"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textRotation="255"/>
    </xf>
    <xf numFmtId="187" fontId="0" fillId="0" borderId="27" xfId="0" applyNumberFormat="1" applyBorder="1">
      <alignment vertical="center"/>
    </xf>
    <xf numFmtId="38" fontId="0" fillId="5" borderId="52" xfId="1" applyFont="1" applyFill="1" applyBorder="1" applyProtection="1">
      <alignment vertical="center"/>
      <protection locked="0"/>
    </xf>
    <xf numFmtId="0" fontId="0" fillId="0" borderId="42" xfId="0" applyBorder="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23" fillId="0" borderId="0" xfId="10" applyNumberFormat="1" applyFont="1" applyAlignment="1">
      <alignment horizontal="center" vertical="center"/>
    </xf>
    <xf numFmtId="0" fontId="0" fillId="0" borderId="29" xfId="0" applyBorder="1" applyAlignment="1">
      <alignment horizontal="center" vertical="center" textRotation="255"/>
    </xf>
    <xf numFmtId="187" fontId="0" fillId="0" borderId="30" xfId="0" applyNumberFormat="1" applyBorder="1">
      <alignment vertical="center"/>
    </xf>
    <xf numFmtId="38" fontId="0" fillId="5" borderId="53" xfId="1" applyFont="1" applyFill="1" applyBorder="1" applyProtection="1">
      <alignment vertical="center"/>
      <protection locked="0"/>
    </xf>
    <xf numFmtId="0" fontId="0" fillId="0" borderId="45" xfId="0" applyBorder="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23" fillId="0" borderId="30" xfId="10" applyFont="1" applyBorder="1" applyAlignment="1">
      <alignment horizontal="center" vertical="center"/>
    </xf>
    <xf numFmtId="38" fontId="0" fillId="6" borderId="53" xfId="1" applyFont="1" applyFill="1" applyBorder="1" applyProtection="1">
      <alignment vertical="center"/>
      <protection locked="0"/>
    </xf>
    <xf numFmtId="38" fontId="0" fillId="7" borderId="53" xfId="1" applyFont="1" applyFill="1" applyBorder="1" applyProtection="1">
      <alignment vertical="center"/>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23" fillId="0" borderId="55" xfId="10" applyFont="1" applyBorder="1" applyAlignment="1">
      <alignment horizontal="center" vertical="center"/>
    </xf>
    <xf numFmtId="0" fontId="0" fillId="0" borderId="32" xfId="0" applyBorder="1" applyAlignment="1">
      <alignment horizontal="center" vertical="center" textRotation="255"/>
    </xf>
    <xf numFmtId="187" fontId="0" fillId="0" borderId="33" xfId="0" applyNumberFormat="1" applyBorder="1">
      <alignment vertical="center"/>
    </xf>
    <xf numFmtId="38" fontId="0" fillId="7" borderId="56" xfId="1" applyFont="1" applyFill="1" applyBorder="1" applyProtection="1">
      <alignment vertical="center"/>
      <protection locked="0"/>
    </xf>
    <xf numFmtId="0" fontId="0" fillId="0" borderId="50" xfId="0" applyBorder="1">
      <alignment vertical="center"/>
    </xf>
    <xf numFmtId="0" fontId="24" fillId="0" borderId="27" xfId="10" applyFont="1" applyBorder="1" applyAlignment="1">
      <alignment horizontal="center" vertical="center"/>
    </xf>
    <xf numFmtId="0" fontId="24" fillId="0" borderId="30" xfId="10" applyFont="1" applyBorder="1" applyAlignment="1">
      <alignment horizontal="center" vertical="center"/>
    </xf>
    <xf numFmtId="0" fontId="0" fillId="0" borderId="29" xfId="0" applyBorder="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24" fillId="0" borderId="33" xfId="10" applyFont="1" applyBorder="1" applyAlignment="1">
      <alignment horizontal="center" vertical="center"/>
    </xf>
    <xf numFmtId="0" fontId="23" fillId="0" borderId="27" xfId="10" applyFont="1" applyBorder="1" applyAlignment="1">
      <alignment horizontal="center" vertical="center"/>
    </xf>
    <xf numFmtId="0" fontId="25" fillId="0" borderId="0" xfId="0" applyFont="1">
      <alignment vertical="center"/>
    </xf>
    <xf numFmtId="38" fontId="0" fillId="0" borderId="52" xfId="1" applyFont="1" applyBorder="1" applyProtection="1">
      <alignment vertical="center"/>
      <protection locked="0"/>
    </xf>
    <xf numFmtId="0" fontId="23" fillId="0" borderId="33" xfId="10" applyFont="1" applyBorder="1" applyAlignment="1">
      <alignment horizontal="center" vertical="center"/>
    </xf>
    <xf numFmtId="38" fontId="0" fillId="0" borderId="53" xfId="1" applyFont="1" applyBorder="1" applyProtection="1">
      <alignment vertical="center"/>
      <protection locked="0"/>
    </xf>
    <xf numFmtId="0" fontId="0" fillId="0" borderId="0" xfId="0" applyAlignment="1"/>
    <xf numFmtId="38" fontId="0" fillId="0" borderId="56" xfId="1" applyFont="1" applyBorder="1" applyProtection="1">
      <alignment vertical="center"/>
      <protection locked="0"/>
    </xf>
    <xf numFmtId="0" fontId="0" fillId="0" borderId="0" xfId="0" applyAlignment="1">
      <alignment vertical="top"/>
    </xf>
    <xf numFmtId="0" fontId="25" fillId="0" borderId="0" xfId="0" applyFont="1" applyAlignment="1">
      <alignment vertical="center" wrapText="1"/>
    </xf>
    <xf numFmtId="0" fontId="6" fillId="0" borderId="0" xfId="0" applyFont="1" applyAlignment="1">
      <alignment vertical="center" wrapText="1"/>
    </xf>
    <xf numFmtId="188" fontId="0" fillId="0" borderId="0" xfId="9" applyNumberFormat="1" applyFo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25" fillId="0" borderId="57" xfId="0" applyFont="1" applyBorder="1" applyAlignment="1">
      <alignment horizontal="center" vertical="center" wrapText="1" shrinkToFit="1"/>
    </xf>
    <xf numFmtId="189" fontId="0" fillId="4" borderId="57" xfId="0" applyNumberFormat="1" applyFill="1" applyBorder="1" applyProtection="1">
      <alignment vertical="center"/>
      <protection locked="0"/>
    </xf>
    <xf numFmtId="0" fontId="25" fillId="0" borderId="51" xfId="0" applyFont="1" applyBorder="1" applyAlignment="1">
      <alignment horizontal="center" vertical="center" wrapText="1" shrinkToFit="1"/>
    </xf>
    <xf numFmtId="189" fontId="0" fillId="4" borderId="51" xfId="0" applyNumberFormat="1" applyFill="1" applyBorder="1" applyProtection="1">
      <alignment vertical="center"/>
      <protection locked="0"/>
    </xf>
    <xf numFmtId="0" fontId="26" fillId="0" borderId="0" xfId="0" applyNumberFormat="1" applyFont="1" applyAlignment="1">
      <alignment horizontal="right" vertical="center"/>
    </xf>
    <xf numFmtId="0" fontId="0" fillId="0" borderId="14" xfId="0" applyBorder="1" applyAlignment="1">
      <alignment horizontal="center" vertical="center"/>
    </xf>
    <xf numFmtId="0" fontId="0" fillId="0" borderId="0" xfId="0" applyFont="1">
      <alignment vertical="center"/>
    </xf>
    <xf numFmtId="0" fontId="0" fillId="0" borderId="25" xfId="0" applyBorder="1" applyAlignment="1">
      <alignment horizontal="center" vertical="center"/>
    </xf>
    <xf numFmtId="188" fontId="0" fillId="0" borderId="27" xfId="0" applyNumberFormat="1" applyBorder="1">
      <alignment vertical="center"/>
    </xf>
    <xf numFmtId="0" fontId="0" fillId="0" borderId="28" xfId="0" applyBorder="1" applyAlignment="1">
      <alignment horizontal="center" vertical="center" shrinkToFit="1"/>
    </xf>
    <xf numFmtId="188" fontId="0" fillId="0" borderId="30" xfId="0" applyNumberFormat="1" applyBorder="1">
      <alignment vertical="center"/>
    </xf>
    <xf numFmtId="0" fontId="0" fillId="0" borderId="31" xfId="0" applyBorder="1" applyAlignment="1">
      <alignment horizontal="center" vertical="center" shrinkToFit="1"/>
    </xf>
    <xf numFmtId="188" fontId="0" fillId="0" borderId="55" xfId="0" applyNumberFormat="1" applyBorder="1">
      <alignment vertical="center"/>
    </xf>
    <xf numFmtId="0" fontId="0" fillId="0" borderId="58" xfId="0" applyBorder="1" applyAlignment="1">
      <alignment horizontal="center" vertical="center" shrinkToFit="1"/>
    </xf>
    <xf numFmtId="188" fontId="26" fillId="0" borderId="30" xfId="10" applyNumberFormat="1" applyFont="1" applyBorder="1">
      <alignment vertical="center"/>
    </xf>
    <xf numFmtId="188" fontId="0" fillId="0" borderId="33" xfId="0" applyNumberFormat="1" applyBorder="1">
      <alignment vertical="center"/>
    </xf>
    <xf numFmtId="0" fontId="0" fillId="0" borderId="34" xfId="0" applyBorder="1" applyAlignment="1">
      <alignment horizontal="center" vertical="center" shrinkToFit="1"/>
    </xf>
    <xf numFmtId="0" fontId="27" fillId="0" borderId="0" xfId="10" applyFont="1" applyAlignment="1">
      <alignment horizontal="center" vertical="center" wrapText="1"/>
    </xf>
    <xf numFmtId="49" fontId="0" fillId="4" borderId="59" xfId="0" applyNumberFormat="1" applyFill="1" applyBorder="1" applyAlignment="1" applyProtection="1">
      <alignment horizontal="center" vertical="center"/>
      <protection locked="0"/>
    </xf>
    <xf numFmtId="0" fontId="0" fillId="0" borderId="60" xfId="0" applyBorder="1" applyAlignment="1">
      <alignment vertical="center" shrinkToFit="1"/>
    </xf>
    <xf numFmtId="49" fontId="0" fillId="4" borderId="19" xfId="0" applyNumberFormat="1" applyFill="1" applyBorder="1" applyAlignment="1" applyProtection="1">
      <alignment horizontal="center" vertical="center"/>
      <protection locked="0"/>
    </xf>
    <xf numFmtId="0" fontId="0" fillId="0" borderId="19" xfId="0" applyBorder="1" applyAlignment="1">
      <alignment vertical="center" shrinkToFit="1"/>
    </xf>
    <xf numFmtId="49" fontId="0" fillId="4" borderId="14" xfId="0" applyNumberFormat="1" applyFill="1" applyBorder="1" applyAlignment="1" applyProtection="1">
      <alignment horizontal="center" vertical="center"/>
      <protection locked="0"/>
    </xf>
    <xf numFmtId="0" fontId="0" fillId="0" borderId="14" xfId="0" applyBorder="1" applyAlignment="1">
      <alignment vertical="center" shrinkToFit="1"/>
    </xf>
    <xf numFmtId="0" fontId="21" fillId="0" borderId="2" xfId="10" applyBorder="1" applyAlignment="1">
      <alignment vertical="center" wrapText="1"/>
    </xf>
    <xf numFmtId="49" fontId="9" fillId="0" borderId="14" xfId="58" applyNumberFormat="1" applyFont="1" applyFill="1" applyBorder="1" applyAlignment="1" quotePrefix="1">
      <alignment horizontal="center" vertical="center"/>
    </xf>
    <xf numFmtId="0" fontId="6" fillId="0" borderId="5" xfId="57" applyFont="1" applyBorder="1" applyAlignment="1" applyProtection="1" quotePrefix="1">
      <alignment horizontal="center" vertical="top"/>
    </xf>
    <xf numFmtId="0" fontId="1" fillId="0" borderId="0" xfId="57" applyFont="1" applyBorder="1" applyAlignment="1" applyProtection="1" quotePrefix="1">
      <alignment horizontal="center" vertical="top"/>
    </xf>
    <xf numFmtId="0" fontId="1" fillId="0" borderId="2" xfId="57" applyFont="1" applyBorder="1" applyAlignment="1" applyProtection="1" quotePrefix="1">
      <alignment horizontal="center" vertical="top"/>
    </xf>
    <xf numFmtId="0" fontId="1" fillId="0" borderId="2" xfId="57" applyFont="1" applyBorder="1" applyAlignment="1" applyProtection="1" quotePrefix="1">
      <alignment horizontal="center" vertical="center"/>
    </xf>
  </cellXfs>
  <cellStyles count="5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標準 10 2" xfId="21"/>
    <cellStyle name="見出し 2" xfId="22" builtinId="17"/>
    <cellStyle name="計算" xfId="23" builtinId="22"/>
    <cellStyle name="見出し 3" xfId="24" builtinId="18"/>
    <cellStyle name="見出し 4" xfId="25" builtinId="19"/>
    <cellStyle name="60% - アクセント 5" xfId="26" builtinId="48"/>
    <cellStyle name="チェックセル" xfId="27" builtinId="23"/>
    <cellStyle name="標準 9 2" xfId="28"/>
    <cellStyle name="40% - アクセント 1" xfId="29" builtinId="31"/>
    <cellStyle name="集計" xfId="30" builtinId="25"/>
    <cellStyle name="悪い" xfId="31" builtinId="27"/>
    <cellStyle name="どちらでもない" xfId="32" builtinId="28"/>
    <cellStyle name="アクセント 1" xfId="33" builtinId="29"/>
    <cellStyle name="20% - アクセント 1" xfId="34" builtinId="30"/>
    <cellStyle name="標準_Sheet1" xfId="35"/>
    <cellStyle name="標準 9 2 2" xfId="36"/>
    <cellStyle name="20% - アクセント 5" xfId="37" builtinId="46"/>
    <cellStyle name="60% - アクセント 1" xfId="38" builtinId="32"/>
    <cellStyle name="20% - アクセント 2" xfId="39" builtinId="34"/>
    <cellStyle name="40% - アクセント 2" xfId="40" builtinId="35"/>
    <cellStyle name="20% - アクセント 6" xfId="41" builtinId="50"/>
    <cellStyle name="60% - アクセント 2" xfId="42" builtinId="36"/>
    <cellStyle name="アクセント 3" xfId="43" builtinId="37"/>
    <cellStyle name="20% - アクセント 3" xfId="44" builtinId="38"/>
    <cellStyle name="40% - アクセント 3" xfId="45" builtinId="39"/>
    <cellStyle name="60% - アクセント 3" xfId="46" builtinId="40"/>
    <cellStyle name="アクセント 4" xfId="47" builtinId="41"/>
    <cellStyle name="40% - アクセント 4" xfId="48" builtinId="43"/>
    <cellStyle name="60% - アクセント 4" xfId="49" builtinId="44"/>
    <cellStyle name="アクセント 5" xfId="50" builtinId="45"/>
    <cellStyle name="40% - アクセント 6" xfId="51" builtinId="51"/>
    <cellStyle name="標準 9 2 7" xfId="52"/>
    <cellStyle name="60% - アクセント 6" xfId="53" builtinId="52"/>
    <cellStyle name="標準 10 2 2" xfId="54"/>
    <cellStyle name="標準 10 2 3" xfId="55"/>
    <cellStyle name="標準 10 2 7" xfId="56"/>
    <cellStyle name="標準 2" xfId="57"/>
    <cellStyle name="標準 3" xfId="58"/>
  </cellStyles>
  <dxfs count="20">
    <dxf>
      <font>
        <color theme="1"/>
      </font>
    </dxf>
    <dxf>
      <font>
        <color theme="0"/>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J38"/>
  <sheetViews>
    <sheetView showGridLines="0" tabSelected="1" workbookViewId="0">
      <selection activeCell="C2" sqref="C2:G2"/>
    </sheetView>
  </sheetViews>
  <sheetFormatPr defaultColWidth="9" defaultRowHeight="13.5"/>
  <cols>
    <col min="1" max="1" width="11.125" customWidth="1"/>
    <col min="2" max="2" width="16.125" customWidth="1"/>
    <col min="3" max="3" width="15.75" customWidth="1"/>
    <col min="4" max="4" width="5.25" customWidth="1"/>
    <col min="5" max="5" width="4.625" customWidth="1"/>
    <col min="6" max="6" width="7.25" customWidth="1"/>
    <col min="9" max="9" width="11" customWidth="1"/>
    <col min="10" max="10" width="32.875" customWidth="1"/>
  </cols>
  <sheetData>
    <row r="1" customFormat="1" ht="36" customHeight="1" spans="1:10">
      <c r="A1" s="177" t="s">
        <v>0</v>
      </c>
      <c r="B1" s="177"/>
      <c r="C1" s="177"/>
      <c r="D1" s="177"/>
      <c r="E1" s="177"/>
      <c r="F1" s="177"/>
      <c r="G1" s="177"/>
      <c r="H1" s="177"/>
      <c r="I1" s="177"/>
      <c r="J1" s="250" t="s">
        <v>1</v>
      </c>
    </row>
    <row r="2" ht="24" customHeight="1" spans="1:10">
      <c r="A2" s="178" t="s">
        <v>2</v>
      </c>
      <c r="B2" s="179"/>
      <c r="C2" s="180"/>
      <c r="D2" s="181"/>
      <c r="E2" s="181"/>
      <c r="F2" s="181"/>
      <c r="G2" s="182"/>
      <c r="I2" s="251" t="s">
        <v>3</v>
      </c>
      <c r="J2" s="252"/>
    </row>
    <row r="3" ht="24" customHeight="1" spans="1:10">
      <c r="A3" s="183" t="s">
        <v>4</v>
      </c>
      <c r="B3" s="184"/>
      <c r="C3" s="185"/>
      <c r="D3" s="186"/>
      <c r="E3" s="186"/>
      <c r="F3" s="186"/>
      <c r="G3" s="187"/>
      <c r="I3" s="253" t="s">
        <v>5</v>
      </c>
      <c r="J3" s="254"/>
    </row>
    <row r="4" ht="24" customHeight="1" spans="1:10">
      <c r="A4" s="183" t="s">
        <v>6</v>
      </c>
      <c r="B4" s="184"/>
      <c r="C4" s="185"/>
      <c r="D4" s="186"/>
      <c r="E4" s="186"/>
      <c r="F4" s="186"/>
      <c r="G4" s="187"/>
      <c r="H4" t="str">
        <f>IF($C$3="",IF($C$4&gt;0,"個人",""),"法人")</f>
        <v/>
      </c>
      <c r="I4" s="255">
        <f>DATEDIF($J$3,$J$2,"M")</f>
        <v>0</v>
      </c>
      <c r="J4" s="250" t="str">
        <f>DATEDIF($J$3,$J$2,"Y")&amp;" 年 "&amp;DATEDIF($J$3,$J$2,"YM")&amp;" ヶ月"</f>
        <v>0 年 0 ヶ月</v>
      </c>
    </row>
    <row r="5" ht="24" customHeight="1" spans="1:10">
      <c r="A5" s="183" t="s">
        <v>7</v>
      </c>
      <c r="B5" s="184"/>
      <c r="C5" s="188"/>
      <c r="D5" s="189"/>
      <c r="E5" s="189"/>
      <c r="F5" s="189"/>
      <c r="G5" s="190"/>
      <c r="I5" s="256" t="s">
        <v>8</v>
      </c>
      <c r="J5" s="203"/>
    </row>
    <row r="6" ht="27" customHeight="1" spans="1:9">
      <c r="A6" s="183" t="s">
        <v>9</v>
      </c>
      <c r="B6" s="184"/>
      <c r="C6" s="191"/>
      <c r="D6" s="192"/>
      <c r="E6" s="192"/>
      <c r="F6" s="192"/>
      <c r="G6" s="193"/>
      <c r="H6" s="194" t="s">
        <v>10</v>
      </c>
      <c r="I6" s="257"/>
    </row>
    <row r="7" ht="27" customHeight="1" spans="1:9">
      <c r="A7" s="183" t="s">
        <v>11</v>
      </c>
      <c r="B7" s="184"/>
      <c r="C7" s="195"/>
      <c r="D7" s="196"/>
      <c r="E7" s="197">
        <f>IF($C$6&gt;"",VLOOKUP($C$6,Gyosyu!$B:$C,2,FALSE),0)</f>
        <v>0</v>
      </c>
      <c r="F7" s="197">
        <f>IF($E$7&gt;0,VLOOKUP($E$7,GyosyuKbn!$A:$B,2,FALSE),0)</f>
        <v>0</v>
      </c>
      <c r="G7" s="198" t="s">
        <v>12</v>
      </c>
      <c r="H7" s="199" t="str">
        <f>IF($E$7&gt;0,IF($C$7&lt;=$F$7,"小規模",""),"")</f>
        <v/>
      </c>
      <c r="I7" s="197"/>
    </row>
    <row r="8" ht="25.5" customHeight="1" spans="1:8">
      <c r="A8" s="200" t="s">
        <v>13</v>
      </c>
      <c r="B8" s="201"/>
      <c r="C8" s="202"/>
      <c r="H8" t="s">
        <v>14</v>
      </c>
    </row>
    <row r="9" spans="4:10">
      <c r="D9" s="203" t="s">
        <v>15</v>
      </c>
      <c r="E9" s="204" t="s">
        <v>16</v>
      </c>
      <c r="F9" s="205"/>
      <c r="G9" s="206" t="s">
        <v>17</v>
      </c>
      <c r="H9" s="207" t="s">
        <v>18</v>
      </c>
      <c r="I9" s="159" t="s">
        <v>19</v>
      </c>
      <c r="J9" s="258" t="s">
        <v>20</v>
      </c>
    </row>
    <row r="10" ht="18" customHeight="1" spans="1:10">
      <c r="A10" s="208" t="s">
        <v>21</v>
      </c>
      <c r="B10" s="209" t="str">
        <f>IF($C$8="","",EOMONTH($C$8,-14))</f>
        <v/>
      </c>
      <c r="C10" s="210"/>
      <c r="D10" s="211" t="str">
        <f t="shared" ref="D10:D14" si="0">$D$9</f>
        <v>円</v>
      </c>
      <c r="F10" s="212" t="s">
        <v>22</v>
      </c>
      <c r="G10" s="213" t="s">
        <v>23</v>
      </c>
      <c r="H10" s="214" t="str">
        <f>IF($C$26&gt;=20,IF($C$31&gt;=20,"OK",""),"")</f>
        <v/>
      </c>
      <c r="I10" s="259">
        <f>IF(H10&lt;&gt;"",IF($C$26&gt;$C$31,$C$31,$C$26),0)</f>
        <v>0</v>
      </c>
      <c r="J10" s="260" t="str">
        <f>IF(H10&lt;&gt;"",IF($H$4="個人",IF($H$7="小規模",VLOOKUP(37,Seido!$A$2:$C$6,3,FALSE),VLOOKUP(40,Seido!$A$2:$C$6,3,FALSE)),VLOOKUP(40,Seido!$A$2:$C$6,3,FALSE)),"")</f>
        <v/>
      </c>
    </row>
    <row r="11" ht="18" customHeight="1" spans="1:10">
      <c r="A11" s="215"/>
      <c r="B11" s="216" t="str">
        <f>IF($C$8="","",EOMONTH($C$8,-13))</f>
        <v/>
      </c>
      <c r="C11" s="217"/>
      <c r="D11" s="218" t="str">
        <f t="shared" si="0"/>
        <v>円</v>
      </c>
      <c r="F11" s="219"/>
      <c r="G11" s="220" t="s">
        <v>24</v>
      </c>
      <c r="H11" s="221" t="str">
        <f>IF($C$27&gt;=20,IF($I$4&gt;=3,IF($I$4&lt;13,"OK","△"),""),"")</f>
        <v/>
      </c>
      <c r="I11" s="261">
        <f>IF(H11&lt;&gt;"",$C$27,0)</f>
        <v>0</v>
      </c>
      <c r="J11" s="262" t="str">
        <f>IF(H11&lt;&gt;"",IF($H$4="個人",IF($H$7="小規模",VLOOKUP(37,Seido!$A$2:$C$6,3,FALSE),VLOOKUP(40,Seido!$A$2:$C$6,3,FALSE)),VLOOKUP(40,Seido!$A$2:$C$6,3,FALSE)),"")</f>
        <v/>
      </c>
    </row>
    <row r="12" ht="18" customHeight="1" spans="1:10">
      <c r="A12" s="215"/>
      <c r="B12" s="216" t="str">
        <f>IF($C$8="","",EOMONTH($C$8,-12))</f>
        <v/>
      </c>
      <c r="C12" s="222"/>
      <c r="D12" s="218" t="str">
        <f t="shared" si="0"/>
        <v>円</v>
      </c>
      <c r="F12" s="219"/>
      <c r="G12" s="220" t="s">
        <v>25</v>
      </c>
      <c r="H12" s="221" t="str">
        <f>IF($C$28&gt;=20,IF($C$33&gt;=20,IF($I$4&gt;=3,IF($I$4&lt;13,"OK","△"),""),""),"")</f>
        <v/>
      </c>
      <c r="I12" s="261">
        <f>IF(H12&lt;&gt;"",IF($C$28&gt;$C$33,$C$33,$C$28),0)</f>
        <v>0</v>
      </c>
      <c r="J12" s="262" t="str">
        <f>IF(H12&lt;&gt;"",IF($H$4="個人",IF($H$7="小規模",VLOOKUP(37,Seido!$A$2:$C$6,3,FALSE),VLOOKUP(40,Seido!$A$2:$C$6,3,FALSE)),VLOOKUP(40,Seido!$A$2:$C$6,3,FALSE)),"")</f>
        <v/>
      </c>
    </row>
    <row r="13" ht="18" customHeight="1" spans="1:10">
      <c r="A13" s="215"/>
      <c r="B13" s="216" t="str">
        <f>IF($C$8="","",EOMONTH($C$8,-11))</f>
        <v/>
      </c>
      <c r="C13" s="223"/>
      <c r="D13" s="218" t="str">
        <f t="shared" si="0"/>
        <v>円</v>
      </c>
      <c r="F13" s="224"/>
      <c r="G13" s="225" t="s">
        <v>26</v>
      </c>
      <c r="H13" s="226" t="str">
        <f>IF($C$29&gt;=20,IF($C$32&gt;=20,"OK",""),"")</f>
        <v/>
      </c>
      <c r="I13" s="263">
        <f>IF(H13&lt;&gt;"",IF($C$29&gt;$C$32,$C$32,$C$29),0)</f>
        <v>0</v>
      </c>
      <c r="J13" s="264" t="str">
        <f>IF(H13&lt;&gt;"",IF($H$4="個人",IF($H$7="小規模",VLOOKUP(37,Seido!$A$2:$C$6,3,FALSE),VLOOKUP(40,Seido!$A$2:$C$6,3,FALSE)),VLOOKUP(40,Seido!$A$2:$C$6,3,FALSE)),"")</f>
        <v/>
      </c>
    </row>
    <row r="14" ht="18" customHeight="1" spans="1:10">
      <c r="A14" s="227"/>
      <c r="B14" s="228" t="str">
        <f>IF($C$8="","",EOMONTH($C$8,-10))</f>
        <v/>
      </c>
      <c r="C14" s="229"/>
      <c r="D14" s="230" t="str">
        <f t="shared" si="0"/>
        <v>円</v>
      </c>
      <c r="F14" s="212" t="s">
        <v>27</v>
      </c>
      <c r="G14" s="213" t="s">
        <v>28</v>
      </c>
      <c r="H14" s="231" t="str">
        <f>IF($C$30&gt;=5,"OK","")</f>
        <v/>
      </c>
      <c r="I14" s="259">
        <f>IF(H14&lt;&gt;"",$C$30,0)</f>
        <v>0</v>
      </c>
      <c r="J14" s="260" t="str">
        <f>IF(H14&lt;&gt;"",IF($H$4="個人",IF($H$7="小規模",VLOOKUP(37,Seido!$A$2:$C$6,3,FALSE),IF(I14&gt;=15,VLOOKUP(40,Seido!$A$2:$C$6,3,FALSE),VLOOKUP(38,Seido!$A$2:$C$6,3,FALSE))),IF(I14&gt;=15,VLOOKUP(40,Seido!$A$2:$C$6,3,FALSE),VLOOKUP(38,Seido!$A$2:$C$6,3,FALSE))),"")</f>
        <v/>
      </c>
    </row>
    <row r="15" ht="18" customHeight="1" spans="6:10">
      <c r="F15" s="219"/>
      <c r="G15" s="220" t="s">
        <v>29</v>
      </c>
      <c r="H15" s="232" t="str">
        <f>IF($C$26&gt;=5,IF($C$31&gt;=5,"OK",""),"")</f>
        <v/>
      </c>
      <c r="I15" s="265">
        <f>IF(H15&lt;&gt;"",IF($C$26&gt;$C$31,$C$31,$C$26),0)</f>
        <v>0</v>
      </c>
      <c r="J15" s="262" t="str">
        <f>IF(H15&lt;&gt;"",IF($H$4="個人",IF($H$7="小規模",VLOOKUP(37,Seido!$A$2:$C$6,3,FALSE),IF(I15&gt;=15,VLOOKUP(40,Seido!$A$2:$C$6,3,FALSE),VLOOKUP(38,Seido!$A$2:$C$6,3,FALSE))),IF(I15&gt;=15,VLOOKUP(40,Seido!$A$2:$C$6,3,FALSE),VLOOKUP(38,Seido!$A$2:$C$6,3,FALSE))),"")</f>
        <v/>
      </c>
    </row>
    <row r="16" ht="18" customHeight="1" spans="1:10">
      <c r="A16" s="212" t="s">
        <v>30</v>
      </c>
      <c r="B16" s="209" t="str">
        <f>IF($C$8="","",EOMONTH($C$8,-2))</f>
        <v/>
      </c>
      <c r="C16" s="210"/>
      <c r="D16" s="211" t="str">
        <f t="shared" ref="D16:D20" si="1">$D$9</f>
        <v>円</v>
      </c>
      <c r="F16" s="219"/>
      <c r="G16" s="220" t="s">
        <v>31</v>
      </c>
      <c r="H16" s="232" t="str">
        <f>IF($C$27&gt;=5,IF($I$4&gt;=3,IF($I$4&lt;13,"OK","△"),""),"")</f>
        <v/>
      </c>
      <c r="I16" s="261">
        <f>IF(H16&lt;&gt;"",$C$27,0)</f>
        <v>0</v>
      </c>
      <c r="J16" s="262" t="str">
        <f>IF(H16&lt;&gt;"",IF($H$4="個人",IF($H$7="小規模",VLOOKUP(37,Seido!$A$2:$C$6,3,FALSE),IF(I16&gt;=15,VLOOKUP(40,Seido!$A$2:$C$6,3,FALSE),VLOOKUP(38,Seido!$A$2:$C$6,3,FALSE))),IF(I16&gt;=15,VLOOKUP(40,Seido!$A$2:$C$6,3,FALSE),VLOOKUP(38,Seido!$A$2:$C$6,3,FALSE))),"")</f>
        <v/>
      </c>
    </row>
    <row r="17" ht="18" customHeight="1" spans="1:10">
      <c r="A17" s="219"/>
      <c r="B17" s="216" t="str">
        <f>IF($C$8="","",EOMONTH($C$8,-1))</f>
        <v/>
      </c>
      <c r="C17" s="217"/>
      <c r="D17" s="218" t="str">
        <f t="shared" si="1"/>
        <v>円</v>
      </c>
      <c r="F17" s="219"/>
      <c r="G17" s="220" t="s">
        <v>32</v>
      </c>
      <c r="H17" s="232" t="str">
        <f>IF($C$28&gt;=5,IF($C$33&gt;=5,IF($I$4&gt;=3,IF($I$4&lt;13,"OK","△"),""),""),"")</f>
        <v/>
      </c>
      <c r="I17" s="261">
        <f>IF(H17&lt;&gt;"",IF($C$28&gt;$C$33,$C$33,$C$28),0)</f>
        <v>0</v>
      </c>
      <c r="J17" s="262" t="str">
        <f>IF(H17&lt;&gt;"",IF($H$4="個人",IF($H$7="小規模",VLOOKUP(37,Seido!$A$2:$C$6,3,FALSE),IF(I17&gt;=15,VLOOKUP(40,Seido!$A$2:$C$6,3,FALSE),VLOOKUP(38,Seido!$A$2:$C$6,3,FALSE))),IF(I17&gt;=15,VLOOKUP(40,Seido!$A$2:$C$6,3,FALSE),VLOOKUP(38,Seido!$A$2:$C$6,3,FALSE))),"")</f>
        <v/>
      </c>
    </row>
    <row r="18" ht="18" customHeight="1" spans="1:10">
      <c r="A18" s="233" t="s">
        <v>33</v>
      </c>
      <c r="B18" s="216" t="str">
        <f>IF($C$8="","",$C$8)</f>
        <v/>
      </c>
      <c r="C18" s="222"/>
      <c r="D18" s="218" t="str">
        <f t="shared" si="1"/>
        <v>円</v>
      </c>
      <c r="F18" s="234"/>
      <c r="G18" s="235" t="s">
        <v>34</v>
      </c>
      <c r="H18" s="236" t="str">
        <f>IF($C$29&gt;=5,IF($C$32&gt;=5,IF($I$4&gt;=3,IF($I$4&lt;13,"OK","△"),""),""),"")</f>
        <v/>
      </c>
      <c r="I18" s="266">
        <f>IF(H18&lt;&gt;"",IF($C$29&gt;$C$32,$C$32,$C$29),0)</f>
        <v>0</v>
      </c>
      <c r="J18" s="267" t="str">
        <f>IF(H18&lt;&gt;"",IF($H$4="個人",IF($H$7="小規模",VLOOKUP(37,Seido!$A$2:$C$6,3,FALSE),IF(I18&gt;=15,VLOOKUP(40,Seido!$A$2:$C$6,3,FALSE),VLOOKUP(38,Seido!$A$2:$C$6,3,FALSE))),IF(I18&gt;=15,VLOOKUP(40,Seido!$A$2:$C$6,3,FALSE),VLOOKUP(38,Seido!$A$2:$C$6,3,FALSE))),"")</f>
        <v/>
      </c>
    </row>
    <row r="19" ht="18" customHeight="1" spans="1:10">
      <c r="A19" s="219" t="s">
        <v>35</v>
      </c>
      <c r="B19" s="216" t="str">
        <f>IF($C$8="","",EOMONTH($C$8,1))</f>
        <v/>
      </c>
      <c r="C19" s="223"/>
      <c r="D19" s="218" t="str">
        <f t="shared" si="1"/>
        <v>円</v>
      </c>
      <c r="F19" s="212" t="s">
        <v>36</v>
      </c>
      <c r="G19" s="213" t="s">
        <v>23</v>
      </c>
      <c r="H19" s="237" t="str">
        <f>IF($C$26&gt;=15,IF($C$31&gt;=15,"OK",""),"")</f>
        <v/>
      </c>
      <c r="I19" s="259">
        <f>IF(H19&lt;&gt;"",IF($C$26&gt;$C$31,$C$31,$C$26),0)</f>
        <v>0</v>
      </c>
      <c r="J19" s="260" t="str">
        <f>IF(H19&lt;&gt;"",IF($H$4="個人",IF($H$7="小規模",VLOOKUP(37,Seido!$A$2:$C$6,3,FALSE),VLOOKUP(40,Seido!$A$2:$C$6,3,FALSE)),VLOOKUP(40,Seido!$A$2:$C$6,3,FALSE)),"")</f>
        <v/>
      </c>
    </row>
    <row r="20" ht="18" customHeight="1" spans="1:10">
      <c r="A20" s="234"/>
      <c r="B20" s="228" t="str">
        <f>IF($C$8="","",EOMONTH($C$8,2))</f>
        <v/>
      </c>
      <c r="C20" s="229"/>
      <c r="D20" s="230" t="str">
        <f t="shared" si="1"/>
        <v>円</v>
      </c>
      <c r="F20" s="219"/>
      <c r="G20" s="220" t="s">
        <v>24</v>
      </c>
      <c r="H20" s="221" t="str">
        <f>IF($C$27&gt;=15,IF($I$4&gt;=3,IF($I$4&lt;13,"OK","△"),""),"")</f>
        <v/>
      </c>
      <c r="I20" s="261">
        <f>IF(H20&lt;&gt;"",$C$27,0)</f>
        <v>0</v>
      </c>
      <c r="J20" s="262" t="str">
        <f>IF(H20&lt;&gt;"",IF($H$4="個人",IF($H$7="小規模",VLOOKUP(37,Seido!$A$2:$C$6,3,FALSE),VLOOKUP(40,Seido!$A$2:$C$6,3,FALSE)),VLOOKUP(40,Seido!$A$2:$C$6,3,FALSE)),"")</f>
        <v/>
      </c>
    </row>
    <row r="21" ht="18" customHeight="1" spans="1:10">
      <c r="A21" s="238" t="s">
        <v>37</v>
      </c>
      <c r="F21" s="219"/>
      <c r="G21" s="220" t="s">
        <v>25</v>
      </c>
      <c r="H21" s="221" t="str">
        <f>IF($C$28&gt;=15,IF($C$33&gt;=15,IF($I$4&gt;=3,IF($I$4&lt;13,"OK","△"),""),""),"")</f>
        <v/>
      </c>
      <c r="I21" s="261">
        <f>IF(H21&lt;&gt;"",IF($C$28&gt;$C$33,$C$33,$C$28),0)</f>
        <v>0</v>
      </c>
      <c r="J21" s="262" t="str">
        <f>IF(H21&lt;&gt;"",IF($H$4="個人",IF($H$7="小規模",VLOOKUP(37,Seido!$A$2:$C$6,3,FALSE),VLOOKUP(40,Seido!$A$2:$C$6,3,FALSE)),VLOOKUP(40,Seido!$A$2:$C$6,3,FALSE)),"")</f>
        <v/>
      </c>
    </row>
    <row r="22" ht="18" customHeight="1" spans="1:10">
      <c r="A22" s="212" t="s">
        <v>30</v>
      </c>
      <c r="B22" s="209">
        <v>43739</v>
      </c>
      <c r="C22" s="239"/>
      <c r="D22" s="211" t="str">
        <f t="shared" ref="D22:D24" si="2">$D$9</f>
        <v>円</v>
      </c>
      <c r="F22" s="234"/>
      <c r="G22" s="235" t="s">
        <v>26</v>
      </c>
      <c r="H22" s="240" t="str">
        <f>IF($C$29&gt;=15,IF($C$32&gt;=15,IF($I$4&gt;=3,IF($I$4&lt;13,"OK","△"),""),""),"")</f>
        <v/>
      </c>
      <c r="I22" s="266">
        <f>IF(H22&lt;&gt;"",IF($C$29&gt;$C$32,$C$32,$C$29),0)</f>
        <v>0</v>
      </c>
      <c r="J22" s="267" t="str">
        <f>IF(H22&lt;&gt;"",IF($H$4="個人",IF($H$7="小規模",VLOOKUP(37,Seido!$A$2:$C$6,3,FALSE),VLOOKUP(40,Seido!$A$2:$C$6,3,FALSE)),VLOOKUP(40,Seido!$A$2:$C$6,3,FALSE)),"")</f>
        <v/>
      </c>
    </row>
    <row r="23" ht="18" customHeight="1" spans="1:8">
      <c r="A23" s="219"/>
      <c r="B23" s="216">
        <v>43770</v>
      </c>
      <c r="C23" s="241"/>
      <c r="D23" s="218" t="str">
        <f t="shared" si="2"/>
        <v>円</v>
      </c>
      <c r="H23" s="242" t="s">
        <v>38</v>
      </c>
    </row>
    <row r="24" ht="18" customHeight="1" spans="1:8">
      <c r="A24" s="234"/>
      <c r="B24" s="228">
        <v>43800</v>
      </c>
      <c r="C24" s="243"/>
      <c r="D24" s="230" t="str">
        <f t="shared" si="2"/>
        <v>円</v>
      </c>
      <c r="H24" s="244" t="s">
        <v>39</v>
      </c>
    </row>
    <row r="26" ht="36" customHeight="1" spans="1:10">
      <c r="A26" s="245" t="s">
        <v>40</v>
      </c>
      <c r="B26" s="246"/>
      <c r="C26" s="247">
        <f>IF(ISBLANK($C$12),0,IF($C$12&gt;0,ROUNDDOWN((($C$12-$C$18)/$C$12*100),1),0))</f>
        <v>0</v>
      </c>
      <c r="E26" s="248"/>
      <c r="F26" s="249"/>
      <c r="G26" s="249"/>
      <c r="I26" s="268" t="s">
        <v>41</v>
      </c>
      <c r="J26" s="249" t="s">
        <v>42</v>
      </c>
    </row>
    <row r="27" ht="36" customHeight="1" spans="1:10">
      <c r="A27" s="245" t="s">
        <v>43</v>
      </c>
      <c r="B27" s="246"/>
      <c r="C27" s="247">
        <f>IF(ISBLANK($C$16),0,IF(SUM($C$16:$C$18)&gt;0,ROUNDDOWN(((SUM($C$16:$C$18)/3)-C18)/(SUM($C$16:$C$18)/3)*100,1),0))</f>
        <v>0</v>
      </c>
      <c r="E27" s="248"/>
      <c r="F27" s="249"/>
      <c r="G27" s="249"/>
      <c r="I27" s="269"/>
      <c r="J27" s="270" t="str">
        <f>IF(ISBLANK(I27),"　　　　　　　　　　　　　　　　　　業",VLOOKUP(I27,'5号業種リスト'!$C$8:$E$92,3,FALSE))</f>
        <v>　　　　　　　　　　　　　　　　　　業</v>
      </c>
    </row>
    <row r="28" ht="36" customHeight="1" spans="1:10">
      <c r="A28" s="245" t="s">
        <v>44</v>
      </c>
      <c r="B28" s="246"/>
      <c r="C28" s="247">
        <f>IF(ISBLANK($C$24),0,IF($C$24&gt;0,ROUNDDOWN((($C$24-$C$18)/$C$24)*100,1),0))</f>
        <v>0</v>
      </c>
      <c r="E28" s="248"/>
      <c r="F28" s="249"/>
      <c r="G28" s="249"/>
      <c r="I28" s="271"/>
      <c r="J28" s="272" t="str">
        <f>IF(ISBLANK(I28),"",VLOOKUP(I28,'5号業種リスト'!$C$8:$E$92,3,FALSE))</f>
        <v/>
      </c>
    </row>
    <row r="29" ht="36" customHeight="1" spans="1:10">
      <c r="A29" s="245" t="s">
        <v>45</v>
      </c>
      <c r="B29" s="246"/>
      <c r="C29" s="247">
        <f>IF(ISBLANK($C$22),0,IF(SUM($C$22:$C$24)&gt;0,ROUNDDOWN(((SUM($C$22:$C$24)/3)-C18)/(SUM($C$22:$C$24)/3)*100,1),0))</f>
        <v>0</v>
      </c>
      <c r="E29" s="248"/>
      <c r="F29" s="249"/>
      <c r="G29" s="249"/>
      <c r="I29" s="273"/>
      <c r="J29" s="274" t="str">
        <f>IF(ISBLANK(I29),"",VLOOKUP(I29,'5号業種リスト'!$C$8:$E$92,3,FALSE))</f>
        <v/>
      </c>
    </row>
    <row r="30" ht="36" customHeight="1" spans="1:10">
      <c r="A30" s="245" t="s">
        <v>46</v>
      </c>
      <c r="B30" s="246"/>
      <c r="C30" s="247">
        <f>IF(ISBLANK($C$10),0,IF(SUM($C$10:$C$12)&gt;0,ROUNDDOWN((SUM($C$10:$C$12)-SUM($C$16:$C$18))/SUM($C$10:$C$12)*100,1),0))</f>
        <v>0</v>
      </c>
      <c r="E30" s="248"/>
      <c r="F30" s="249"/>
      <c r="G30" s="249"/>
      <c r="I30" s="273"/>
      <c r="J30" s="274" t="str">
        <f>IF(ISBLANK(I30),"",VLOOKUP(I30,'5号業種リスト'!$C$8:$E$92,3,FALSE))</f>
        <v/>
      </c>
    </row>
    <row r="31" ht="36" customHeight="1" spans="1:10">
      <c r="A31" s="245" t="s">
        <v>47</v>
      </c>
      <c r="B31" s="246"/>
      <c r="C31" s="247">
        <f>IF(ISBLANK($C$19),0,IF(SUM($C$12:$C$14)&gt;0,ROUNDDOWN((SUM($C$12:$C$14)-SUM($C$18:$C$20))/SUM($C$12:$C$14)*100,1),0))</f>
        <v>0</v>
      </c>
      <c r="E31" s="248"/>
      <c r="F31" s="249"/>
      <c r="G31" s="249"/>
      <c r="I31" s="273"/>
      <c r="J31" s="274" t="str">
        <f>IF(ISBLANK(I31),"",VLOOKUP(I31,'5号業種リスト'!$C$8:$E$92,3,FALSE))</f>
        <v/>
      </c>
    </row>
    <row r="32" ht="36" customHeight="1" spans="1:10">
      <c r="A32" s="245" t="s">
        <v>48</v>
      </c>
      <c r="B32" s="246"/>
      <c r="C32" s="247">
        <f>IF(ISBLANK($C$22),0,IF(SUM($C$22:$C$24)&gt;0,ROUNDDOWN((SUM($C$22:$C$24)-SUM($C$18:$C$20))/SUM($C$22:$C$24)*100,1),0))</f>
        <v>0</v>
      </c>
      <c r="E32" s="248"/>
      <c r="F32" s="249"/>
      <c r="G32" s="249"/>
      <c r="I32" s="273"/>
      <c r="J32" s="274" t="str">
        <f>IF(ISBLANK(I32),"",VLOOKUP(I32,'5号業種リスト'!$C$8:$E$92,3,FALSE))</f>
        <v/>
      </c>
    </row>
    <row r="33" ht="36" customHeight="1" spans="1:10">
      <c r="A33" s="245" t="s">
        <v>49</v>
      </c>
      <c r="B33" s="246"/>
      <c r="C33" s="247">
        <f>IF(ISBLANK($C$24),0,IF($C$24&gt;0,ROUNDDOWN((($C$24*3)-SUM($C$18:$C$20))/($C$24*3)*100,1),0))</f>
        <v>0</v>
      </c>
      <c r="E33" s="248"/>
      <c r="F33" s="249"/>
      <c r="G33" s="249"/>
      <c r="I33" s="275" t="s">
        <v>50</v>
      </c>
      <c r="J33" s="275"/>
    </row>
    <row r="34" ht="36" customHeight="1" spans="1:7">
      <c r="A34" s="245"/>
      <c r="B34" s="246"/>
      <c r="E34" s="248"/>
      <c r="F34" s="249"/>
      <c r="G34" s="249"/>
    </row>
    <row r="35" ht="36" customHeight="1" spans="1:7">
      <c r="A35" s="245"/>
      <c r="B35" s="246"/>
      <c r="F35" s="249"/>
      <c r="G35" s="249"/>
    </row>
    <row r="36" ht="36" customHeight="1" spans="1:7">
      <c r="A36" s="245"/>
      <c r="B36" s="246"/>
      <c r="F36" s="249"/>
      <c r="G36" s="249"/>
    </row>
    <row r="37" ht="36" customHeight="1" spans="6:7">
      <c r="F37" s="249"/>
      <c r="G37" s="249"/>
    </row>
    <row r="38" ht="36" customHeight="1" spans="6:7">
      <c r="F38" s="249"/>
      <c r="G38" s="249"/>
    </row>
  </sheetData>
  <sheetProtection password="EFF8" sheet="1" insertHyperlinks="0" objects="1" scenarios="1"/>
  <mergeCells count="33">
    <mergeCell ref="A1:I1"/>
    <mergeCell ref="A2:B2"/>
    <mergeCell ref="C2:G2"/>
    <mergeCell ref="A3:B3"/>
    <mergeCell ref="C3:G3"/>
    <mergeCell ref="A4:B4"/>
    <mergeCell ref="C4:G4"/>
    <mergeCell ref="A5:B5"/>
    <mergeCell ref="C5:G5"/>
    <mergeCell ref="A6:B6"/>
    <mergeCell ref="C6:G6"/>
    <mergeCell ref="A7:B7"/>
    <mergeCell ref="A8:B8"/>
    <mergeCell ref="E9:F9"/>
    <mergeCell ref="A26:B26"/>
    <mergeCell ref="A27:B27"/>
    <mergeCell ref="A28:B28"/>
    <mergeCell ref="A29:B29"/>
    <mergeCell ref="A30:B30"/>
    <mergeCell ref="A31:B31"/>
    <mergeCell ref="A32:B32"/>
    <mergeCell ref="A33:B33"/>
    <mergeCell ref="I33:J33"/>
    <mergeCell ref="A34:B34"/>
    <mergeCell ref="A35:B35"/>
    <mergeCell ref="A36:B36"/>
    <mergeCell ref="A10:A14"/>
    <mergeCell ref="A16:A17"/>
    <mergeCell ref="A19:A20"/>
    <mergeCell ref="A22:A24"/>
    <mergeCell ref="F10:F13"/>
    <mergeCell ref="F14:F18"/>
    <mergeCell ref="F19:F22"/>
  </mergeCells>
  <conditionalFormatting sqref="I10:I22">
    <cfRule type="cellIs" dxfId="0" priority="2" operator="greaterThan">
      <formula>0</formula>
    </cfRule>
    <cfRule type="cellIs" dxfId="1" priority="3" operator="equal">
      <formula>0</formula>
    </cfRule>
  </conditionalFormatting>
  <dataValidations count="4">
    <dataValidation type="list" allowBlank="1" showInputMessage="1" showErrorMessage="1" sqref="D9">
      <formula1>"円,千円"</formula1>
    </dataValidation>
    <dataValidation type="list" showInputMessage="1" showErrorMessage="1" sqref="C6:G6">
      <formula1>業種一覧!$C$2:$C$73</formula1>
    </dataValidation>
    <dataValidation type="list" allowBlank="1" showInputMessage="1" showErrorMessage="1" sqref="C5:G5">
      <formula1>市町村!$A:$A</formula1>
    </dataValidation>
    <dataValidation type="list" allowBlank="1" showInputMessage="1" showErrorMessage="1" sqref="J5">
      <formula1>"　　　　　　　,販売数量の減少,売上高の減少"</formula1>
    </dataValidation>
  </dataValidations>
  <hyperlinks>
    <hyperlink ref="H10" location="'SN4号4-①'!A1" display="=IF($C$26&gt;=20,IF($C$31&gt;=20,&quot;OK&quot;,&quot;&quot;),&quot;&quot;)"/>
    <hyperlink ref="H11" location="'SN4号4-②'!A1" display="=IF($C$27&gt;=20,IF($I$4&gt;=3,IF($I$4&lt;13,&quot;OK&quot;,&quot;△&quot;),&quot;&quot;),&quot;&quot;)"/>
    <hyperlink ref="H12" location="'SN4号4-③'!A1" display="=IF($C$28&gt;=20,IF($C$33&gt;=20,IF($I$4&gt;=3,IF($I$4&lt;13,&quot;OK&quot;,&quot;△&quot;),&quot;&quot;),&quot;&quot;),&quot;&quot;)"/>
    <hyperlink ref="H13" location="'SN4号4-④'!A1" display="=IF($C$29&gt;=20,IF($C$32&gt;=20,&quot;OK&quot;,&quot;&quot;),&quot;&quot;)"/>
    <hyperlink ref="H15" location="'SN5号-（イ)-⑤a'!A1" display="=IF($C$26&gt;=5,IF($C$31&gt;=5,&quot;OK&quot;,&quot;&quot;),&quot;&quot;)"/>
    <hyperlink ref="H16" location="'SN5号-（イ)-⑩a'!A1" display="=IF($C$27&gt;=5,IF($I$4&gt;=3,IF($I$4&lt;13,&quot;OK&quot;,&quot;△&quot;),&quot;&quot;),&quot;&quot;)"/>
    <hyperlink ref="H17" location="'SN5号-（イ)-⑪a'!A1" display="=IF($C$28&gt;=5,IF($C$33&gt;=5,IF($I$4&gt;=3,IF($I$4&lt;13,&quot;OK&quot;,&quot;△&quot;),&quot;&quot;),&quot;&quot;),&quot;&quot;)"/>
    <hyperlink ref="H18" location="'SN5号-（イ)-⑫a'!A1" display="=IF($C$29&gt;=5,IF($C$32&gt;=5,IF($I$4&gt;=3,IF($I$4&lt;13,&quot;OK&quot;,&quot;△&quot;),&quot;&quot;),&quot;&quot;),&quot;&quot;)"/>
    <hyperlink ref="H19" location="'危機-①'!A1" display="=IF($C$26&gt;=15,IF($C$31&gt;=15,&quot;OK&quot;,&quot;&quot;),&quot;&quot;)"/>
    <hyperlink ref="H20" location="'危機-②'!A1" display="=IF($C$27&gt;=15,IF($I$4&gt;=3,IF($I$4&lt;13,&quot;OK&quot;,&quot;△&quot;),&quot;&quot;),&quot;&quot;)"/>
    <hyperlink ref="H21" location="'危機-③'!A1" display="=IF($C$28&gt;=15,IF($C$33&gt;=15,IF($I$4&gt;=3,IF($I$4&lt;13,&quot;OK&quot;,&quot;△&quot;),&quot;&quot;),&quot;&quot;),&quot;&quot;)"/>
    <hyperlink ref="H22" location="'危機-④'!A1" display="=IF($C$29&gt;=15,IF($C$32&gt;=15,IF($I$4&gt;=3,IF($I$4&lt;13,&quot;OK&quot;,&quot;△&quot;),&quot;&quot;),&quot;&quot;),&quot;&quot;)"/>
    <hyperlink ref="H6" location="業種一覧!A1" display="業種&#10;一覧"/>
    <hyperlink ref="I26" location="'5号業種リスト'!A1" display="標準産業分類&#10;中分類入力"/>
    <hyperlink ref="I33:J33" location="'5号業種リスト'!A1" display="業種名が表示されない場合は、こちらから標準産業分類中分類番号をコピーして貼り付けてください。"/>
    <hyperlink ref="H14" location="'SN5号-（イ)-②a'!A1" display="=IF($C$30&gt;=5,&quot;OK&quot;,&quot;&quot;)"/>
  </hyperlinks>
  <pageMargins left="0.708333333333333" right="0.708333333333333" top="0.747916666666667" bottom="0.747916666666667" header="0.314583333333333" footer="0.314583333333333"/>
  <pageSetup paperSize="9" orientation="landscape"/>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R44"/>
  <sheetViews>
    <sheetView showGridLines="0" view="pageBreakPreview" zoomScale="85" zoomScaleNormal="100" zoomScaleSheetLayoutView="85" workbookViewId="0">
      <selection activeCell="V11" sqref="V11"/>
    </sheetView>
  </sheetViews>
  <sheetFormatPr defaultColWidth="9" defaultRowHeight="13.5"/>
  <cols>
    <col min="1" max="18" width="4.875" style="1" customWidth="1"/>
    <col min="19" max="16384" width="9" style="2"/>
  </cols>
  <sheetData>
    <row r="1" ht="17.45" customHeight="1" spans="2:2">
      <c r="B1" s="1" t="s">
        <v>445</v>
      </c>
    </row>
    <row r="2" ht="17.25" spans="1:18">
      <c r="A2" s="3"/>
      <c r="B2" s="4" t="s">
        <v>407</v>
      </c>
      <c r="C2" s="4"/>
      <c r="D2" s="4"/>
      <c r="E2" s="4"/>
      <c r="F2" s="4"/>
      <c r="G2" s="4"/>
      <c r="H2" s="4"/>
      <c r="I2" s="4"/>
      <c r="J2" s="4"/>
      <c r="K2" s="4"/>
      <c r="L2" s="4"/>
      <c r="M2" s="4"/>
      <c r="N2" s="4"/>
      <c r="O2" s="4"/>
      <c r="P2" s="4"/>
      <c r="Q2" s="4"/>
      <c r="R2" s="40"/>
    </row>
    <row r="3" spans="1:18">
      <c r="A3" s="5"/>
      <c r="B3" s="6"/>
      <c r="C3" s="6"/>
      <c r="D3" s="6"/>
      <c r="E3" s="6"/>
      <c r="F3" s="6"/>
      <c r="G3" s="6"/>
      <c r="H3" s="6"/>
      <c r="I3" s="6"/>
      <c r="J3" s="6"/>
      <c r="K3" s="6"/>
      <c r="L3" s="127" t="str">
        <f>IF(認定判定!$J$2&gt;0,認定判定!$J$2,"令和　　　年　　　月　　　日")</f>
        <v>令和　　　年　　　月　　　日</v>
      </c>
      <c r="M3" s="127"/>
      <c r="N3" s="127"/>
      <c r="O3" s="127"/>
      <c r="P3" s="127"/>
      <c r="Q3" s="6"/>
      <c r="R3" s="41"/>
    </row>
    <row r="4" ht="17.45" customHeight="1" spans="1:18">
      <c r="A4" s="5"/>
      <c r="B4" s="6"/>
      <c r="C4" s="7" t="str">
        <f>IF(認定判定!$C$5&gt;0,認定判定!$C$5,"")</f>
        <v/>
      </c>
      <c r="D4" s="7"/>
      <c r="E4" s="7"/>
      <c r="F4" s="6" t="s">
        <v>408</v>
      </c>
      <c r="G4" s="6"/>
      <c r="H4" s="6"/>
      <c r="I4" s="6"/>
      <c r="J4" s="6"/>
      <c r="K4" s="6"/>
      <c r="L4" s="6"/>
      <c r="M4" s="6"/>
      <c r="N4" s="6"/>
      <c r="O4" s="6"/>
      <c r="P4" s="6"/>
      <c r="Q4" s="6"/>
      <c r="R4" s="41"/>
    </row>
    <row r="5" ht="17.45" customHeight="1" spans="1:18">
      <c r="A5" s="5"/>
      <c r="B5" s="8" t="str">
        <f>IF(認定判定!$H$12="","使用できません","")</f>
        <v>使用できません</v>
      </c>
      <c r="C5" s="8"/>
      <c r="D5" s="8"/>
      <c r="E5" s="8"/>
      <c r="F5" s="8"/>
      <c r="G5" s="8"/>
      <c r="H5" s="8"/>
      <c r="I5" s="6" t="s">
        <v>409</v>
      </c>
      <c r="J5" s="6"/>
      <c r="K5" s="129"/>
      <c r="L5" s="129"/>
      <c r="M5" s="129"/>
      <c r="N5" s="129"/>
      <c r="O5" s="129"/>
      <c r="P5" s="129"/>
      <c r="Q5" s="6"/>
      <c r="R5" s="41"/>
    </row>
    <row r="6" ht="17.45" customHeight="1" spans="1:18">
      <c r="A6" s="5"/>
      <c r="B6" s="8"/>
      <c r="C6" s="8"/>
      <c r="D6" s="8"/>
      <c r="E6" s="8"/>
      <c r="F6" s="8"/>
      <c r="G6" s="8"/>
      <c r="H6" s="8"/>
      <c r="I6" s="6" t="s">
        <v>410</v>
      </c>
      <c r="J6" s="6"/>
      <c r="K6" s="25" t="str">
        <f>IF(認定判定!$C$2&gt;0,認定判定!$C$2,"")</f>
        <v/>
      </c>
      <c r="L6" s="25"/>
      <c r="M6" s="25"/>
      <c r="N6" s="25"/>
      <c r="O6" s="25"/>
      <c r="P6" s="25"/>
      <c r="Q6" s="6"/>
      <c r="R6" s="41"/>
    </row>
    <row r="7" ht="17.45" customHeight="1" spans="1:18">
      <c r="A7" s="5"/>
      <c r="B7" s="8"/>
      <c r="C7" s="8"/>
      <c r="D7" s="8"/>
      <c r="E7" s="8"/>
      <c r="F7" s="8"/>
      <c r="G7" s="8"/>
      <c r="H7" s="8"/>
      <c r="I7" s="6" t="s">
        <v>411</v>
      </c>
      <c r="J7" s="6"/>
      <c r="K7" s="25" t="str">
        <f>IF(認定判定!$C$3&gt;0,認定判定!$C$3,"")</f>
        <v/>
      </c>
      <c r="L7" s="25"/>
      <c r="M7" s="25"/>
      <c r="N7" s="25"/>
      <c r="O7" s="25"/>
      <c r="P7" s="25"/>
      <c r="R7" s="41"/>
    </row>
    <row r="8" ht="17.45" customHeight="1" spans="1:18">
      <c r="A8" s="5"/>
      <c r="B8" s="8"/>
      <c r="C8" s="8"/>
      <c r="D8" s="8"/>
      <c r="E8" s="8"/>
      <c r="F8" s="8"/>
      <c r="G8" s="8"/>
      <c r="H8" s="8"/>
      <c r="I8" s="26"/>
      <c r="J8" s="26"/>
      <c r="K8" s="27" t="str">
        <f>IF(認定判定!$C$4&gt;0,認定判定!$C$4,"")</f>
        <v/>
      </c>
      <c r="L8" s="27"/>
      <c r="M8" s="27"/>
      <c r="N8" s="27"/>
      <c r="O8" s="27"/>
      <c r="P8" s="27"/>
      <c r="Q8" s="26"/>
      <c r="R8" s="41"/>
    </row>
    <row r="9" ht="17.45" customHeight="1" spans="1:18">
      <c r="A9" s="5"/>
      <c r="B9" s="6"/>
      <c r="C9" s="6"/>
      <c r="D9" s="6"/>
      <c r="E9" s="6"/>
      <c r="F9" s="6"/>
      <c r="G9" s="6"/>
      <c r="H9" s="6"/>
      <c r="I9" s="6"/>
      <c r="J9" s="6"/>
      <c r="K9" s="6"/>
      <c r="L9" s="6"/>
      <c r="M9" s="6"/>
      <c r="N9" s="6"/>
      <c r="O9" s="6"/>
      <c r="P9" s="6"/>
      <c r="Q9" s="6"/>
      <c r="R9" s="41"/>
    </row>
    <row r="10" ht="17.45" customHeight="1" spans="1:18">
      <c r="A10" s="5"/>
      <c r="B10" s="9" t="s">
        <v>412</v>
      </c>
      <c r="C10" s="9"/>
      <c r="D10" s="9"/>
      <c r="E10" s="9"/>
      <c r="F10" s="9"/>
      <c r="G10" s="9"/>
      <c r="H10" s="9"/>
      <c r="I10" s="9"/>
      <c r="J10" s="9"/>
      <c r="K10" s="9"/>
      <c r="L10" s="9"/>
      <c r="M10" s="9"/>
      <c r="N10" s="9"/>
      <c r="O10" s="9"/>
      <c r="P10" s="9"/>
      <c r="Q10" s="9"/>
      <c r="R10" s="41"/>
    </row>
    <row r="11" ht="17.45" customHeight="1" spans="1:18">
      <c r="A11" s="5"/>
      <c r="B11" s="9"/>
      <c r="C11" s="9"/>
      <c r="D11" s="9"/>
      <c r="E11" s="9"/>
      <c r="F11" s="9"/>
      <c r="G11" s="9"/>
      <c r="H11" s="9"/>
      <c r="I11" s="9"/>
      <c r="J11" s="9"/>
      <c r="K11" s="9"/>
      <c r="L11" s="9"/>
      <c r="M11" s="9"/>
      <c r="N11" s="9"/>
      <c r="O11" s="9"/>
      <c r="P11" s="9"/>
      <c r="Q11" s="9"/>
      <c r="R11" s="41"/>
    </row>
    <row r="12" ht="17.45" customHeight="1" spans="1:18">
      <c r="A12" s="5"/>
      <c r="B12" s="9"/>
      <c r="C12" s="9"/>
      <c r="D12" s="9"/>
      <c r="E12" s="9"/>
      <c r="F12" s="9"/>
      <c r="G12" s="9"/>
      <c r="H12" s="9"/>
      <c r="I12" s="9"/>
      <c r="J12" s="9"/>
      <c r="K12" s="9"/>
      <c r="L12" s="9"/>
      <c r="M12" s="9"/>
      <c r="N12" s="9"/>
      <c r="O12" s="9"/>
      <c r="P12" s="9"/>
      <c r="Q12" s="9"/>
      <c r="R12" s="41"/>
    </row>
    <row r="13" ht="17.45" customHeight="1" spans="1:18">
      <c r="A13" s="5"/>
      <c r="B13" s="9"/>
      <c r="C13" s="9"/>
      <c r="D13" s="9"/>
      <c r="E13" s="9"/>
      <c r="F13" s="9"/>
      <c r="G13" s="9"/>
      <c r="H13" s="9"/>
      <c r="I13" s="9"/>
      <c r="J13" s="9"/>
      <c r="K13" s="9"/>
      <c r="L13" s="9"/>
      <c r="M13" s="9"/>
      <c r="N13" s="9"/>
      <c r="O13" s="9"/>
      <c r="P13" s="9"/>
      <c r="Q13" s="9"/>
      <c r="R13" s="41"/>
    </row>
    <row r="14" ht="17.45" customHeight="1" spans="1:18">
      <c r="A14" s="5"/>
      <c r="B14" s="9"/>
      <c r="C14" s="9"/>
      <c r="D14" s="9"/>
      <c r="E14" s="9"/>
      <c r="F14" s="9"/>
      <c r="G14" s="9"/>
      <c r="H14" s="9"/>
      <c r="I14" s="9"/>
      <c r="J14" s="9"/>
      <c r="K14" s="9"/>
      <c r="L14" s="9"/>
      <c r="M14" s="9"/>
      <c r="N14" s="9"/>
      <c r="O14" s="9"/>
      <c r="P14" s="9"/>
      <c r="Q14" s="9"/>
      <c r="R14" s="41"/>
    </row>
    <row r="15" ht="17.45" customHeight="1" spans="1:18">
      <c r="A15" s="5"/>
      <c r="B15" s="10" t="s">
        <v>413</v>
      </c>
      <c r="C15" s="10"/>
      <c r="D15" s="10"/>
      <c r="E15" s="10"/>
      <c r="F15" s="10"/>
      <c r="G15" s="10"/>
      <c r="H15" s="10"/>
      <c r="I15" s="10"/>
      <c r="J15" s="10"/>
      <c r="K15" s="10"/>
      <c r="L15" s="10"/>
      <c r="M15" s="10"/>
      <c r="N15" s="10"/>
      <c r="O15" s="10"/>
      <c r="P15" s="10"/>
      <c r="Q15" s="10"/>
      <c r="R15" s="41"/>
    </row>
    <row r="16" ht="17.45" customHeight="1" spans="1:18">
      <c r="A16" s="5"/>
      <c r="B16" s="6" t="s">
        <v>414</v>
      </c>
      <c r="C16" s="6"/>
      <c r="D16" s="6"/>
      <c r="E16" s="6"/>
      <c r="F16" s="6"/>
      <c r="G16" s="6"/>
      <c r="H16" s="6"/>
      <c r="I16" s="6"/>
      <c r="J16" s="6"/>
      <c r="L16" s="128" t="str">
        <f>IF(認定判定!$J$3&gt;0,認定判定!$J$3,"　　　　　　　　年　　　月　　　日")</f>
        <v>　　　　　　　　年　　　月　　　日</v>
      </c>
      <c r="M16" s="128"/>
      <c r="N16" s="128"/>
      <c r="O16" s="128"/>
      <c r="P16" s="128"/>
      <c r="Q16" s="6"/>
      <c r="R16" s="41"/>
    </row>
    <row r="17" ht="17.45" customHeight="1" spans="1:18">
      <c r="A17" s="5"/>
      <c r="B17" s="6" t="s">
        <v>415</v>
      </c>
      <c r="C17" s="6"/>
      <c r="D17" s="6"/>
      <c r="E17" s="6"/>
      <c r="F17" s="6"/>
      <c r="G17" s="6"/>
      <c r="H17" s="6"/>
      <c r="I17" s="6"/>
      <c r="J17" s="6"/>
      <c r="K17" s="6"/>
      <c r="L17" s="6"/>
      <c r="R17" s="41"/>
    </row>
    <row r="18" ht="17.45" customHeight="1" spans="1:18">
      <c r="A18" s="5"/>
      <c r="B18" s="6"/>
      <c r="C18" s="6" t="s">
        <v>416</v>
      </c>
      <c r="D18" s="6"/>
      <c r="E18" s="6"/>
      <c r="F18" s="6"/>
      <c r="G18" s="6"/>
      <c r="H18" s="6"/>
      <c r="I18" s="29"/>
      <c r="J18" s="29"/>
      <c r="K18" s="29"/>
      <c r="L18" s="29"/>
      <c r="M18" s="29"/>
      <c r="N18" s="29"/>
      <c r="O18" s="29"/>
      <c r="P18" s="29"/>
      <c r="Q18" s="29"/>
      <c r="R18" s="41"/>
    </row>
    <row r="19" ht="17.45" customHeight="1" spans="1:18">
      <c r="A19" s="5"/>
      <c r="B19" s="6"/>
      <c r="C19" s="6"/>
      <c r="D19" s="11" t="s">
        <v>417</v>
      </c>
      <c r="E19" s="11"/>
      <c r="F19" s="12" t="s">
        <v>418</v>
      </c>
      <c r="G19" s="12"/>
      <c r="H19" s="6"/>
      <c r="I19" s="29"/>
      <c r="L19" s="30" t="s">
        <v>419</v>
      </c>
      <c r="M19" s="31"/>
      <c r="N19" s="32">
        <f>認定判定!$C$28</f>
        <v>0</v>
      </c>
      <c r="O19" s="32"/>
      <c r="P19" s="32"/>
      <c r="Q19" s="32"/>
      <c r="R19" s="41"/>
    </row>
    <row r="20" ht="17.45" customHeight="1" spans="1:18">
      <c r="A20" s="5"/>
      <c r="B20" s="6"/>
      <c r="C20" s="6"/>
      <c r="D20" s="13" t="s">
        <v>420</v>
      </c>
      <c r="E20" s="13"/>
      <c r="F20" s="12"/>
      <c r="G20" s="12"/>
      <c r="H20" s="6"/>
      <c r="I20" s="29"/>
      <c r="J20" s="29"/>
      <c r="K20" s="29"/>
      <c r="L20" s="29"/>
      <c r="M20" s="29"/>
      <c r="N20" s="29"/>
      <c r="O20" s="29"/>
      <c r="P20" s="29"/>
      <c r="Q20" s="29"/>
      <c r="R20" s="41"/>
    </row>
    <row r="21" ht="17.45" customHeight="1" spans="1:18">
      <c r="A21" s="5"/>
      <c r="B21" s="6"/>
      <c r="C21" s="6"/>
      <c r="D21" s="14" t="s">
        <v>421</v>
      </c>
      <c r="E21" s="15"/>
      <c r="F21" s="15"/>
      <c r="G21" s="15"/>
      <c r="H21" s="15"/>
      <c r="I21" s="33"/>
      <c r="J21" s="33"/>
      <c r="K21" s="33"/>
      <c r="L21" s="33"/>
      <c r="M21" s="33"/>
      <c r="N21" s="33"/>
      <c r="O21" s="34">
        <f>認定判定!$C$18</f>
        <v>0</v>
      </c>
      <c r="P21" s="34"/>
      <c r="Q21" s="42" t="str">
        <f>認定判定!$D$9</f>
        <v>円</v>
      </c>
      <c r="R21" s="41"/>
    </row>
    <row r="22" ht="17.45" customHeight="1" spans="1:18">
      <c r="A22" s="5"/>
      <c r="B22" s="6"/>
      <c r="C22" s="6"/>
      <c r="D22" s="14" t="s">
        <v>446</v>
      </c>
      <c r="E22" s="15"/>
      <c r="F22" s="15"/>
      <c r="G22" s="15"/>
      <c r="H22" s="15"/>
      <c r="I22" s="33"/>
      <c r="J22" s="33"/>
      <c r="K22" s="33"/>
      <c r="L22" s="33"/>
      <c r="M22" s="33"/>
      <c r="N22" s="33"/>
      <c r="O22" s="34">
        <f>認定判定!$C$24</f>
        <v>0</v>
      </c>
      <c r="P22" s="34"/>
      <c r="Q22" s="42" t="str">
        <f>認定判定!$D$9</f>
        <v>円</v>
      </c>
      <c r="R22" s="41"/>
    </row>
    <row r="23" ht="17.45" customHeight="1" spans="1:18">
      <c r="A23" s="5"/>
      <c r="B23" s="6"/>
      <c r="C23" s="6"/>
      <c r="D23" s="6"/>
      <c r="E23" s="6"/>
      <c r="F23" s="6"/>
      <c r="G23" s="6"/>
      <c r="H23" s="6"/>
      <c r="I23" s="29"/>
      <c r="O23" s="29"/>
      <c r="P23" s="29"/>
      <c r="Q23" s="29"/>
      <c r="R23" s="41"/>
    </row>
    <row r="24" ht="17.45" customHeight="1" spans="1:18">
      <c r="A24" s="5"/>
      <c r="B24" s="6"/>
      <c r="C24" s="6" t="s">
        <v>423</v>
      </c>
      <c r="D24" s="6"/>
      <c r="E24" s="6"/>
      <c r="F24" s="6"/>
      <c r="G24" s="6"/>
      <c r="H24" s="6"/>
      <c r="I24" s="29"/>
      <c r="J24" s="29"/>
      <c r="K24" s="29"/>
      <c r="L24" s="29"/>
      <c r="M24" s="29"/>
      <c r="N24" s="29"/>
      <c r="O24" s="29"/>
      <c r="P24" s="29"/>
      <c r="Q24" s="29"/>
      <c r="R24" s="41"/>
    </row>
    <row r="25" ht="17.45" customHeight="1" spans="1:18">
      <c r="A25" s="5"/>
      <c r="B25" s="6"/>
      <c r="C25" s="6"/>
      <c r="D25" s="11" t="s">
        <v>447</v>
      </c>
      <c r="E25" s="11"/>
      <c r="F25" s="11"/>
      <c r="G25" s="11"/>
      <c r="H25" s="11"/>
      <c r="I25" s="36" t="s">
        <v>418</v>
      </c>
      <c r="J25" s="36"/>
      <c r="K25" s="29"/>
      <c r="L25" s="30" t="s">
        <v>419</v>
      </c>
      <c r="M25" s="30"/>
      <c r="N25" s="37">
        <f>認定判定!$C$33</f>
        <v>0</v>
      </c>
      <c r="O25" s="37"/>
      <c r="P25" s="37"/>
      <c r="Q25" s="37"/>
      <c r="R25" s="41"/>
    </row>
    <row r="26" ht="17.45" customHeight="1" spans="1:18">
      <c r="A26" s="5"/>
      <c r="B26" s="6"/>
      <c r="C26" s="6"/>
      <c r="D26" s="13" t="s">
        <v>448</v>
      </c>
      <c r="E26" s="13"/>
      <c r="F26" s="13"/>
      <c r="G26" s="13"/>
      <c r="H26" s="13"/>
      <c r="I26" s="36"/>
      <c r="J26" s="36"/>
      <c r="K26" s="29"/>
      <c r="L26" s="29"/>
      <c r="M26" s="29"/>
      <c r="N26" s="38"/>
      <c r="O26" s="38"/>
      <c r="P26" s="38"/>
      <c r="Q26" s="29"/>
      <c r="R26" s="41"/>
    </row>
    <row r="27" ht="17.45" customHeight="1" spans="1:18">
      <c r="A27" s="5"/>
      <c r="B27" s="6"/>
      <c r="C27" s="6"/>
      <c r="D27" s="14" t="s">
        <v>426</v>
      </c>
      <c r="E27" s="15"/>
      <c r="F27" s="15"/>
      <c r="G27" s="15"/>
      <c r="H27" s="15"/>
      <c r="I27" s="33"/>
      <c r="J27" s="33"/>
      <c r="K27" s="33"/>
      <c r="L27" s="33"/>
      <c r="M27" s="22"/>
      <c r="N27" s="22"/>
      <c r="O27" s="34">
        <f>認定判定!$C$19+認定判定!$C$20</f>
        <v>0</v>
      </c>
      <c r="P27" s="34"/>
      <c r="Q27" s="42" t="str">
        <f>認定判定!$D$9</f>
        <v>円</v>
      </c>
      <c r="R27" s="41"/>
    </row>
    <row r="28" ht="17.45" customHeight="1" spans="1:18">
      <c r="A28" s="5"/>
      <c r="B28" s="6"/>
      <c r="C28" s="6"/>
      <c r="D28" s="14"/>
      <c r="E28" s="15"/>
      <c r="F28" s="15"/>
      <c r="G28" s="15"/>
      <c r="H28" s="15"/>
      <c r="I28" s="33"/>
      <c r="J28" s="33"/>
      <c r="K28" s="33"/>
      <c r="L28" s="33"/>
      <c r="M28" s="22"/>
      <c r="N28" s="22"/>
      <c r="O28" s="39"/>
      <c r="P28" s="39"/>
      <c r="Q28" s="43"/>
      <c r="R28" s="41"/>
    </row>
    <row r="29" ht="17.45" customHeight="1" spans="1:18">
      <c r="A29" s="5"/>
      <c r="B29" s="6"/>
      <c r="C29" s="6"/>
      <c r="D29" s="6"/>
      <c r="E29" s="6"/>
      <c r="F29" s="6"/>
      <c r="G29" s="6"/>
      <c r="H29" s="6"/>
      <c r="I29" s="29"/>
      <c r="J29" s="29"/>
      <c r="K29" s="29"/>
      <c r="L29" s="29"/>
      <c r="O29" s="46"/>
      <c r="P29" s="46"/>
      <c r="Q29" s="29"/>
      <c r="R29" s="41"/>
    </row>
    <row r="30" ht="17.45" customHeight="1" spans="1:18">
      <c r="A30" s="5"/>
      <c r="B30" s="6"/>
      <c r="C30" s="6"/>
      <c r="D30" s="6"/>
      <c r="E30" s="6"/>
      <c r="F30" s="6"/>
      <c r="G30" s="6"/>
      <c r="H30" s="6"/>
      <c r="I30" s="6"/>
      <c r="J30" s="6"/>
      <c r="K30" s="6"/>
      <c r="L30" s="6"/>
      <c r="M30" s="6"/>
      <c r="N30" s="6"/>
      <c r="O30" s="6"/>
      <c r="P30" s="6"/>
      <c r="Q30" s="6"/>
      <c r="R30" s="41"/>
    </row>
    <row r="31" ht="17.45" customHeight="1" spans="1:18">
      <c r="A31" s="5"/>
      <c r="B31" s="6"/>
      <c r="C31" s="45"/>
      <c r="D31" s="45"/>
      <c r="E31" s="45"/>
      <c r="F31" s="45"/>
      <c r="G31" s="45"/>
      <c r="H31" s="45"/>
      <c r="I31" s="45"/>
      <c r="J31" s="45"/>
      <c r="K31" s="45"/>
      <c r="L31" s="45"/>
      <c r="M31" s="45"/>
      <c r="N31" s="45"/>
      <c r="O31" s="45"/>
      <c r="P31" s="45"/>
      <c r="Q31" s="45"/>
      <c r="R31" s="41"/>
    </row>
    <row r="32" ht="17.45" customHeight="1" spans="1:18">
      <c r="A32" s="17"/>
      <c r="B32" s="18"/>
      <c r="C32" s="19"/>
      <c r="D32" s="19"/>
      <c r="E32" s="19"/>
      <c r="F32" s="19"/>
      <c r="G32" s="19"/>
      <c r="H32" s="19"/>
      <c r="I32" s="19"/>
      <c r="J32" s="19"/>
      <c r="K32" s="19"/>
      <c r="L32" s="19"/>
      <c r="M32" s="19"/>
      <c r="N32" s="19"/>
      <c r="O32" s="19"/>
      <c r="P32" s="19"/>
      <c r="Q32" s="19"/>
      <c r="R32" s="44"/>
    </row>
    <row r="33" ht="17.45" customHeight="1" spans="2:2">
      <c r="B33" s="1" t="s">
        <v>429</v>
      </c>
    </row>
    <row r="34" ht="17.45" customHeight="1" spans="2:17">
      <c r="B34" s="20" t="s">
        <v>23</v>
      </c>
      <c r="C34" s="21" t="s">
        <v>444</v>
      </c>
      <c r="D34" s="21"/>
      <c r="E34" s="21"/>
      <c r="F34" s="21"/>
      <c r="G34" s="21"/>
      <c r="H34" s="21"/>
      <c r="I34" s="21"/>
      <c r="J34" s="21"/>
      <c r="K34" s="21"/>
      <c r="L34" s="21"/>
      <c r="M34" s="21"/>
      <c r="N34" s="21"/>
      <c r="O34" s="21"/>
      <c r="P34" s="21"/>
      <c r="Q34" s="21"/>
    </row>
    <row r="35" ht="17.45" customHeight="1" spans="2:17">
      <c r="B35" s="20"/>
      <c r="C35" s="21"/>
      <c r="D35" s="21"/>
      <c r="E35" s="21"/>
      <c r="F35" s="21"/>
      <c r="G35" s="21"/>
      <c r="H35" s="21"/>
      <c r="I35" s="21"/>
      <c r="J35" s="21"/>
      <c r="K35" s="21"/>
      <c r="L35" s="21"/>
      <c r="M35" s="21"/>
      <c r="N35" s="21"/>
      <c r="O35" s="21"/>
      <c r="P35" s="21"/>
      <c r="Q35" s="21"/>
    </row>
    <row r="36" ht="17.45" customHeight="1" spans="2:17">
      <c r="B36" s="22" t="s">
        <v>24</v>
      </c>
      <c r="C36" s="22" t="s">
        <v>430</v>
      </c>
      <c r="D36" s="22"/>
      <c r="E36" s="22"/>
      <c r="F36" s="22"/>
      <c r="G36" s="22"/>
      <c r="H36" s="22"/>
      <c r="I36" s="22"/>
      <c r="J36" s="22"/>
      <c r="K36" s="22"/>
      <c r="L36" s="22"/>
      <c r="M36" s="22"/>
      <c r="N36" s="22"/>
      <c r="O36" s="22"/>
      <c r="P36" s="22"/>
      <c r="Q36" s="22"/>
    </row>
    <row r="37" ht="17.45" customHeight="1" spans="2:17">
      <c r="B37" s="1" t="s">
        <v>25</v>
      </c>
      <c r="C37" s="23" t="s">
        <v>431</v>
      </c>
      <c r="D37" s="23"/>
      <c r="E37" s="23"/>
      <c r="F37" s="23"/>
      <c r="G37" s="23"/>
      <c r="H37" s="23"/>
      <c r="I37" s="23"/>
      <c r="J37" s="23"/>
      <c r="K37" s="23"/>
      <c r="L37" s="23"/>
      <c r="M37" s="23"/>
      <c r="N37" s="23"/>
      <c r="O37" s="23"/>
      <c r="P37" s="23"/>
      <c r="Q37" s="23"/>
    </row>
    <row r="38" ht="17.45" customHeight="1" spans="2:17">
      <c r="B38" s="23"/>
      <c r="C38" s="23"/>
      <c r="D38" s="23"/>
      <c r="E38" s="23"/>
      <c r="F38" s="23"/>
      <c r="G38" s="23"/>
      <c r="H38" s="23"/>
      <c r="I38" s="23"/>
      <c r="J38" s="23"/>
      <c r="K38" s="23"/>
      <c r="L38" s="23"/>
      <c r="M38" s="23"/>
      <c r="N38" s="23"/>
      <c r="O38" s="23"/>
      <c r="P38" s="23"/>
      <c r="Q38" s="23"/>
    </row>
    <row r="39" ht="17.45" customHeight="1" spans="3:3">
      <c r="C39" s="1" t="s">
        <v>433</v>
      </c>
    </row>
    <row r="40" ht="17.45" customHeight="1" spans="3:3">
      <c r="C40" s="1" t="s">
        <v>434</v>
      </c>
    </row>
    <row r="41" ht="17.45" customHeight="1" spans="2:2">
      <c r="B41" s="1" t="s">
        <v>435</v>
      </c>
    </row>
    <row r="42" ht="17.45" customHeight="1" spans="3:3">
      <c r="C42" s="1" t="s">
        <v>436</v>
      </c>
    </row>
    <row r="43" ht="17.45" customHeight="1"/>
    <row r="44" ht="17.45" customHeight="1"/>
  </sheetData>
  <sheetProtection password="EFF8" sheet="1" objects="1" scenarios="1"/>
  <mergeCells count="26">
    <mergeCell ref="B2:Q2"/>
    <mergeCell ref="L3:P3"/>
    <mergeCell ref="C4:E4"/>
    <mergeCell ref="K5:P5"/>
    <mergeCell ref="K6:P6"/>
    <mergeCell ref="K7:P7"/>
    <mergeCell ref="K8:P8"/>
    <mergeCell ref="B15:Q15"/>
    <mergeCell ref="L16:P16"/>
    <mergeCell ref="D19:E19"/>
    <mergeCell ref="N19:Q19"/>
    <mergeCell ref="D20:E20"/>
    <mergeCell ref="O21:P21"/>
    <mergeCell ref="O22:P22"/>
    <mergeCell ref="D25:H25"/>
    <mergeCell ref="N25:Q25"/>
    <mergeCell ref="D26:H26"/>
    <mergeCell ref="O27:P27"/>
    <mergeCell ref="O28:P28"/>
    <mergeCell ref="B34:B35"/>
    <mergeCell ref="C34:Q35"/>
    <mergeCell ref="C37:Q38"/>
    <mergeCell ref="I25:J26"/>
    <mergeCell ref="B10:Q14"/>
    <mergeCell ref="F19:G20"/>
    <mergeCell ref="B5:H7"/>
  </mergeCells>
  <conditionalFormatting sqref="B5:H8">
    <cfRule type="cellIs" dxfId="4" priority="3"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R44"/>
  <sheetViews>
    <sheetView showGridLines="0" view="pageBreakPreview" zoomScale="85" zoomScaleNormal="100" zoomScaleSheetLayoutView="85" workbookViewId="0">
      <selection activeCell="V11" sqref="V11"/>
    </sheetView>
  </sheetViews>
  <sheetFormatPr defaultColWidth="9" defaultRowHeight="13.5"/>
  <cols>
    <col min="1" max="18" width="4.875" style="1" customWidth="1"/>
    <col min="19" max="16384" width="9" style="2"/>
  </cols>
  <sheetData>
    <row r="1" ht="17.45" customHeight="1" spans="2:2">
      <c r="B1" s="1" t="s">
        <v>449</v>
      </c>
    </row>
    <row r="2" ht="17.25" spans="1:18">
      <c r="A2" s="3"/>
      <c r="B2" s="4" t="s">
        <v>407</v>
      </c>
      <c r="C2" s="4"/>
      <c r="D2" s="4"/>
      <c r="E2" s="4"/>
      <c r="F2" s="4"/>
      <c r="G2" s="4"/>
      <c r="H2" s="4"/>
      <c r="I2" s="4"/>
      <c r="J2" s="4"/>
      <c r="K2" s="4"/>
      <c r="L2" s="4"/>
      <c r="M2" s="4"/>
      <c r="N2" s="4"/>
      <c r="O2" s="4"/>
      <c r="P2" s="4"/>
      <c r="Q2" s="4"/>
      <c r="R2" s="40"/>
    </row>
    <row r="3" spans="1:18">
      <c r="A3" s="5"/>
      <c r="B3" s="6"/>
      <c r="C3" s="6"/>
      <c r="D3" s="6"/>
      <c r="E3" s="6"/>
      <c r="F3" s="6"/>
      <c r="G3" s="6"/>
      <c r="H3" s="6"/>
      <c r="I3" s="6"/>
      <c r="J3" s="6"/>
      <c r="K3" s="6"/>
      <c r="L3" s="127" t="str">
        <f>IF(認定判定!$J$2&gt;0,認定判定!$J$2,"令和　　　年　　　月　　　日")</f>
        <v>令和　　　年　　　月　　　日</v>
      </c>
      <c r="M3" s="127"/>
      <c r="N3" s="127"/>
      <c r="O3" s="127"/>
      <c r="P3" s="127"/>
      <c r="Q3" s="6"/>
      <c r="R3" s="41"/>
    </row>
    <row r="4" ht="17.45" customHeight="1" spans="1:18">
      <c r="A4" s="5"/>
      <c r="B4" s="6"/>
      <c r="C4" s="7" t="str">
        <f>IF(認定判定!$C$5&gt;0,認定判定!$C$5,"")</f>
        <v/>
      </c>
      <c r="D4" s="7"/>
      <c r="E4" s="7"/>
      <c r="F4" s="6" t="s">
        <v>408</v>
      </c>
      <c r="G4" s="6"/>
      <c r="H4" s="6"/>
      <c r="I4" s="6"/>
      <c r="J4" s="6"/>
      <c r="K4" s="6"/>
      <c r="L4" s="6"/>
      <c r="M4" s="6"/>
      <c r="N4" s="6"/>
      <c r="O4" s="6"/>
      <c r="P4" s="6"/>
      <c r="Q4" s="6"/>
      <c r="R4" s="41"/>
    </row>
    <row r="5" ht="17.45" customHeight="1" spans="1:18">
      <c r="A5" s="5"/>
      <c r="B5" s="8" t="str">
        <f>IF(認定判定!$H$13="","使用できません","")</f>
        <v>使用できません</v>
      </c>
      <c r="C5" s="8"/>
      <c r="D5" s="8"/>
      <c r="E5" s="8"/>
      <c r="F5" s="8"/>
      <c r="G5" s="8"/>
      <c r="H5" s="8"/>
      <c r="I5" s="6" t="s">
        <v>409</v>
      </c>
      <c r="J5" s="6"/>
      <c r="K5" s="25"/>
      <c r="L5" s="25"/>
      <c r="M5" s="25"/>
      <c r="N5" s="25"/>
      <c r="O5" s="25"/>
      <c r="P5" s="25"/>
      <c r="Q5" s="6"/>
      <c r="R5" s="41"/>
    </row>
    <row r="6" ht="17.45" customHeight="1" spans="1:18">
      <c r="A6" s="5"/>
      <c r="B6" s="8"/>
      <c r="C6" s="8"/>
      <c r="D6" s="8"/>
      <c r="E6" s="8"/>
      <c r="F6" s="8"/>
      <c r="G6" s="8"/>
      <c r="H6" s="8"/>
      <c r="I6" s="6" t="s">
        <v>410</v>
      </c>
      <c r="J6" s="6"/>
      <c r="K6" s="25" t="str">
        <f>IF(認定判定!$C$2&gt;0,認定判定!$C$2,"")</f>
        <v/>
      </c>
      <c r="L6" s="25"/>
      <c r="M6" s="25"/>
      <c r="N6" s="25"/>
      <c r="O6" s="25"/>
      <c r="P6" s="25"/>
      <c r="Q6" s="6"/>
      <c r="R6" s="41"/>
    </row>
    <row r="7" ht="17.45" customHeight="1" spans="1:18">
      <c r="A7" s="5"/>
      <c r="B7" s="8"/>
      <c r="C7" s="8"/>
      <c r="D7" s="8"/>
      <c r="E7" s="8"/>
      <c r="F7" s="8"/>
      <c r="G7" s="8"/>
      <c r="H7" s="8"/>
      <c r="I7" s="6" t="s">
        <v>411</v>
      </c>
      <c r="J7" s="6"/>
      <c r="K7" s="25" t="str">
        <f>IF(認定判定!$C$3&gt;0,認定判定!$C$3,"")</f>
        <v/>
      </c>
      <c r="L7" s="25"/>
      <c r="M7" s="25"/>
      <c r="N7" s="25"/>
      <c r="O7" s="25"/>
      <c r="P7" s="25"/>
      <c r="R7" s="41"/>
    </row>
    <row r="8" ht="17.45" customHeight="1" spans="1:18">
      <c r="A8" s="5"/>
      <c r="B8" s="8"/>
      <c r="C8" s="8"/>
      <c r="D8" s="8"/>
      <c r="E8" s="8"/>
      <c r="F8" s="8"/>
      <c r="G8" s="8"/>
      <c r="H8" s="8"/>
      <c r="I8" s="26"/>
      <c r="J8" s="26"/>
      <c r="K8" s="27" t="str">
        <f>IF(認定判定!$C$4&gt;0,認定判定!$C$4,"")</f>
        <v/>
      </c>
      <c r="L8" s="27"/>
      <c r="M8" s="27"/>
      <c r="N8" s="27"/>
      <c r="O8" s="27"/>
      <c r="P8" s="27"/>
      <c r="Q8" s="26"/>
      <c r="R8" s="41"/>
    </row>
    <row r="9" ht="17.45" customHeight="1" spans="1:18">
      <c r="A9" s="5"/>
      <c r="B9" s="6"/>
      <c r="C9" s="6"/>
      <c r="D9" s="6"/>
      <c r="E9" s="6"/>
      <c r="F9" s="6"/>
      <c r="G9" s="6"/>
      <c r="H9" s="6"/>
      <c r="I9" s="6"/>
      <c r="J9" s="6"/>
      <c r="K9" s="6"/>
      <c r="L9" s="6"/>
      <c r="M9" s="6"/>
      <c r="N9" s="6"/>
      <c r="O9" s="6"/>
      <c r="P9" s="6"/>
      <c r="Q9" s="6"/>
      <c r="R9" s="41"/>
    </row>
    <row r="10" ht="17.45" customHeight="1" spans="1:18">
      <c r="A10" s="5"/>
      <c r="B10" s="9" t="s">
        <v>412</v>
      </c>
      <c r="C10" s="9"/>
      <c r="D10" s="9"/>
      <c r="E10" s="9"/>
      <c r="F10" s="9"/>
      <c r="G10" s="9"/>
      <c r="H10" s="9"/>
      <c r="I10" s="9"/>
      <c r="J10" s="9"/>
      <c r="K10" s="9"/>
      <c r="L10" s="9"/>
      <c r="M10" s="9"/>
      <c r="N10" s="9"/>
      <c r="O10" s="9"/>
      <c r="P10" s="9"/>
      <c r="Q10" s="9"/>
      <c r="R10" s="41"/>
    </row>
    <row r="11" ht="17.45" customHeight="1" spans="1:18">
      <c r="A11" s="5"/>
      <c r="B11" s="9"/>
      <c r="C11" s="9"/>
      <c r="D11" s="9"/>
      <c r="E11" s="9"/>
      <c r="F11" s="9"/>
      <c r="G11" s="9"/>
      <c r="H11" s="9"/>
      <c r="I11" s="9"/>
      <c r="J11" s="9"/>
      <c r="K11" s="9"/>
      <c r="L11" s="9"/>
      <c r="M11" s="9"/>
      <c r="N11" s="9"/>
      <c r="O11" s="9"/>
      <c r="P11" s="9"/>
      <c r="Q11" s="9"/>
      <c r="R11" s="41"/>
    </row>
    <row r="12" ht="17.45" customHeight="1" spans="1:18">
      <c r="A12" s="5"/>
      <c r="B12" s="9"/>
      <c r="C12" s="9"/>
      <c r="D12" s="9"/>
      <c r="E12" s="9"/>
      <c r="F12" s="9"/>
      <c r="G12" s="9"/>
      <c r="H12" s="9"/>
      <c r="I12" s="9"/>
      <c r="J12" s="9"/>
      <c r="K12" s="9"/>
      <c r="L12" s="9"/>
      <c r="M12" s="9"/>
      <c r="N12" s="9"/>
      <c r="O12" s="9"/>
      <c r="P12" s="9"/>
      <c r="Q12" s="9"/>
      <c r="R12" s="41"/>
    </row>
    <row r="13" ht="17.45" customHeight="1" spans="1:18">
      <c r="A13" s="5"/>
      <c r="B13" s="9"/>
      <c r="C13" s="9"/>
      <c r="D13" s="9"/>
      <c r="E13" s="9"/>
      <c r="F13" s="9"/>
      <c r="G13" s="9"/>
      <c r="H13" s="9"/>
      <c r="I13" s="9"/>
      <c r="J13" s="9"/>
      <c r="K13" s="9"/>
      <c r="L13" s="9"/>
      <c r="M13" s="9"/>
      <c r="N13" s="9"/>
      <c r="O13" s="9"/>
      <c r="P13" s="9"/>
      <c r="Q13" s="9"/>
      <c r="R13" s="41"/>
    </row>
    <row r="14" ht="17.45" customHeight="1" spans="1:18">
      <c r="A14" s="5"/>
      <c r="B14" s="9"/>
      <c r="C14" s="9"/>
      <c r="D14" s="9"/>
      <c r="E14" s="9"/>
      <c r="F14" s="9"/>
      <c r="G14" s="9"/>
      <c r="H14" s="9"/>
      <c r="I14" s="9"/>
      <c r="J14" s="9"/>
      <c r="K14" s="9"/>
      <c r="L14" s="9"/>
      <c r="M14" s="9"/>
      <c r="N14" s="9"/>
      <c r="O14" s="9"/>
      <c r="P14" s="9"/>
      <c r="Q14" s="9"/>
      <c r="R14" s="41"/>
    </row>
    <row r="15" ht="17.45" customHeight="1" spans="1:18">
      <c r="A15" s="5"/>
      <c r="B15" s="10" t="s">
        <v>413</v>
      </c>
      <c r="C15" s="10"/>
      <c r="D15" s="10"/>
      <c r="E15" s="10"/>
      <c r="F15" s="10"/>
      <c r="G15" s="10"/>
      <c r="H15" s="10"/>
      <c r="I15" s="10"/>
      <c r="J15" s="10"/>
      <c r="K15" s="10"/>
      <c r="L15" s="10"/>
      <c r="M15" s="10"/>
      <c r="N15" s="10"/>
      <c r="O15" s="10"/>
      <c r="P15" s="10"/>
      <c r="Q15" s="10"/>
      <c r="R15" s="41"/>
    </row>
    <row r="16" ht="17.45" customHeight="1" spans="1:18">
      <c r="A16" s="5"/>
      <c r="B16" s="6" t="s">
        <v>414</v>
      </c>
      <c r="C16" s="6"/>
      <c r="D16" s="6"/>
      <c r="E16" s="6"/>
      <c r="F16" s="6"/>
      <c r="G16" s="6"/>
      <c r="H16" s="6"/>
      <c r="I16" s="6"/>
      <c r="J16" s="6"/>
      <c r="L16" s="128" t="str">
        <f>IF(認定判定!$J$3&gt;0,認定判定!$J$3,"　　　　　　　　年　　　月　　　日")</f>
        <v>　　　　　　　　年　　　月　　　日</v>
      </c>
      <c r="M16" s="128"/>
      <c r="N16" s="128"/>
      <c r="O16" s="128"/>
      <c r="P16" s="128"/>
      <c r="Q16" s="6"/>
      <c r="R16" s="41"/>
    </row>
    <row r="17" ht="17.45" customHeight="1" spans="1:18">
      <c r="A17" s="5"/>
      <c r="B17" s="6" t="s">
        <v>415</v>
      </c>
      <c r="C17" s="6"/>
      <c r="D17" s="6"/>
      <c r="E17" s="6"/>
      <c r="F17" s="6"/>
      <c r="G17" s="6"/>
      <c r="H17" s="6"/>
      <c r="I17" s="6"/>
      <c r="J17" s="6"/>
      <c r="K17" s="6"/>
      <c r="L17" s="6"/>
      <c r="R17" s="41"/>
    </row>
    <row r="18" ht="17.45" customHeight="1" spans="1:18">
      <c r="A18" s="5"/>
      <c r="B18" s="6"/>
      <c r="C18" s="6" t="s">
        <v>416</v>
      </c>
      <c r="D18" s="6"/>
      <c r="E18" s="6"/>
      <c r="F18" s="6"/>
      <c r="G18" s="6"/>
      <c r="H18" s="6"/>
      <c r="I18" s="29"/>
      <c r="J18" s="29"/>
      <c r="K18" s="29"/>
      <c r="L18" s="29"/>
      <c r="M18" s="29"/>
      <c r="N18" s="29"/>
      <c r="O18" s="29"/>
      <c r="P18" s="29"/>
      <c r="Q18" s="29"/>
      <c r="R18" s="41"/>
    </row>
    <row r="19" ht="17.45" customHeight="1" spans="1:18">
      <c r="A19" s="5"/>
      <c r="B19" s="6"/>
      <c r="C19" s="6"/>
      <c r="D19" s="11" t="s">
        <v>438</v>
      </c>
      <c r="E19" s="11"/>
      <c r="F19" s="12" t="s">
        <v>418</v>
      </c>
      <c r="G19" s="12"/>
      <c r="H19" s="6"/>
      <c r="I19" s="29"/>
      <c r="L19" s="30" t="s">
        <v>419</v>
      </c>
      <c r="M19" s="31"/>
      <c r="N19" s="32">
        <f>認定判定!$C$29</f>
        <v>0</v>
      </c>
      <c r="O19" s="32"/>
      <c r="P19" s="32"/>
      <c r="Q19" s="32"/>
      <c r="R19" s="41"/>
    </row>
    <row r="20" ht="17.45" customHeight="1" spans="1:18">
      <c r="A20" s="5"/>
      <c r="B20" s="6"/>
      <c r="C20" s="6"/>
      <c r="D20" s="13" t="s">
        <v>439</v>
      </c>
      <c r="E20" s="13"/>
      <c r="F20" s="12"/>
      <c r="G20" s="12"/>
      <c r="H20" s="6"/>
      <c r="I20" s="29"/>
      <c r="J20" s="29"/>
      <c r="K20" s="29"/>
      <c r="L20" s="29"/>
      <c r="M20" s="29"/>
      <c r="N20" s="29"/>
      <c r="O20" s="29"/>
      <c r="P20" s="29"/>
      <c r="Q20" s="29"/>
      <c r="R20" s="41"/>
    </row>
    <row r="21" ht="17.45" customHeight="1" spans="1:18">
      <c r="A21" s="5"/>
      <c r="B21" s="6"/>
      <c r="C21" s="6"/>
      <c r="D21" s="14" t="s">
        <v>421</v>
      </c>
      <c r="E21" s="15"/>
      <c r="F21" s="15"/>
      <c r="G21" s="15"/>
      <c r="H21" s="15"/>
      <c r="I21" s="33"/>
      <c r="J21" s="33"/>
      <c r="K21" s="33"/>
      <c r="L21" s="33"/>
      <c r="M21" s="33"/>
      <c r="N21" s="33"/>
      <c r="O21" s="34">
        <f>認定判定!$C$18</f>
        <v>0</v>
      </c>
      <c r="P21" s="34"/>
      <c r="Q21" s="42" t="str">
        <f>認定判定!$D$9</f>
        <v>円</v>
      </c>
      <c r="R21" s="41"/>
    </row>
    <row r="22" ht="17.45" customHeight="1" spans="1:18">
      <c r="A22" s="5"/>
      <c r="B22" s="6"/>
      <c r="C22" s="6"/>
      <c r="D22" s="14" t="s">
        <v>450</v>
      </c>
      <c r="E22" s="15"/>
      <c r="F22" s="15"/>
      <c r="G22" s="15"/>
      <c r="H22" s="15"/>
      <c r="I22" s="33"/>
      <c r="J22" s="33"/>
      <c r="K22" s="33"/>
      <c r="L22" s="33"/>
      <c r="M22" s="33"/>
      <c r="N22" s="33"/>
      <c r="O22" s="34">
        <f ca="1">SUM(認定判定!$C$22:認定判定!$C$24)</f>
        <v>0</v>
      </c>
      <c r="P22" s="34"/>
      <c r="Q22" s="42" t="str">
        <f>認定判定!$D$9</f>
        <v>円</v>
      </c>
      <c r="R22" s="41"/>
    </row>
    <row r="23" ht="17.45" customHeight="1" spans="1:18">
      <c r="A23" s="5"/>
      <c r="B23" s="6"/>
      <c r="C23" s="6"/>
      <c r="D23" s="14" t="s">
        <v>451</v>
      </c>
      <c r="E23" s="15"/>
      <c r="F23" s="15"/>
      <c r="G23" s="15"/>
      <c r="H23" s="15"/>
      <c r="I23" s="33"/>
      <c r="J23" s="33"/>
      <c r="K23" s="33"/>
      <c r="L23" s="33"/>
      <c r="M23" s="33"/>
      <c r="N23" s="33"/>
      <c r="O23" s="34">
        <f ca="1">ROUNDDOWN((SUM(認定判定!$C$22:認定判定!$C$24)/3),0)</f>
        <v>0</v>
      </c>
      <c r="P23" s="34"/>
      <c r="Q23" s="42" t="str">
        <f>認定判定!$D$9</f>
        <v>円</v>
      </c>
      <c r="R23" s="41"/>
    </row>
    <row r="24" ht="17.45" customHeight="1" spans="1:18">
      <c r="A24" s="5"/>
      <c r="B24" s="6"/>
      <c r="C24" s="6"/>
      <c r="D24" s="14"/>
      <c r="E24" s="11" t="s">
        <v>420</v>
      </c>
      <c r="F24" s="11"/>
      <c r="G24" s="15"/>
      <c r="H24" s="15"/>
      <c r="I24" s="33"/>
      <c r="J24" s="33"/>
      <c r="K24" s="33"/>
      <c r="L24" s="33"/>
      <c r="M24" s="33"/>
      <c r="N24" s="33"/>
      <c r="O24" s="35"/>
      <c r="P24" s="35"/>
      <c r="Q24" s="33"/>
      <c r="R24" s="41"/>
    </row>
    <row r="25" ht="17.45" customHeight="1" spans="1:18">
      <c r="A25" s="5"/>
      <c r="B25" s="6"/>
      <c r="C25" s="6"/>
      <c r="D25" s="14"/>
      <c r="E25" s="277" t="s">
        <v>443</v>
      </c>
      <c r="F25" s="16"/>
      <c r="G25" s="15"/>
      <c r="H25" s="15"/>
      <c r="I25" s="33"/>
      <c r="J25" s="33"/>
      <c r="K25" s="33"/>
      <c r="L25" s="33"/>
      <c r="M25" s="33"/>
      <c r="N25" s="33"/>
      <c r="O25" s="35"/>
      <c r="P25" s="35"/>
      <c r="Q25" s="33"/>
      <c r="R25" s="41"/>
    </row>
    <row r="26" ht="17.45" customHeight="1" spans="1:18">
      <c r="A26" s="5"/>
      <c r="B26" s="6"/>
      <c r="C26" s="6"/>
      <c r="D26" s="6"/>
      <c r="E26" s="6"/>
      <c r="F26" s="6"/>
      <c r="G26" s="6"/>
      <c r="H26" s="6"/>
      <c r="I26" s="29"/>
      <c r="O26" s="29"/>
      <c r="P26" s="29"/>
      <c r="Q26" s="29"/>
      <c r="R26" s="41"/>
    </row>
    <row r="27" ht="17.45" customHeight="1" spans="1:18">
      <c r="A27" s="5"/>
      <c r="B27" s="6"/>
      <c r="C27" s="6" t="s">
        <v>423</v>
      </c>
      <c r="D27" s="6"/>
      <c r="E27" s="6"/>
      <c r="F27" s="6"/>
      <c r="G27" s="6"/>
      <c r="H27" s="6"/>
      <c r="I27" s="29"/>
      <c r="J27" s="29"/>
      <c r="K27" s="29"/>
      <c r="L27" s="29"/>
      <c r="M27" s="29"/>
      <c r="N27" s="29"/>
      <c r="O27" s="29"/>
      <c r="P27" s="29"/>
      <c r="Q27" s="29"/>
      <c r="R27" s="41"/>
    </row>
    <row r="28" ht="17.45" customHeight="1" spans="1:18">
      <c r="A28" s="5"/>
      <c r="B28" s="6"/>
      <c r="C28" s="6"/>
      <c r="D28" s="11" t="s">
        <v>452</v>
      </c>
      <c r="E28" s="11"/>
      <c r="F28" s="11"/>
      <c r="G28" s="11"/>
      <c r="H28" s="11"/>
      <c r="I28" s="36" t="s">
        <v>418</v>
      </c>
      <c r="J28" s="36"/>
      <c r="K28" s="29"/>
      <c r="L28" s="30" t="s">
        <v>419</v>
      </c>
      <c r="M28" s="30"/>
      <c r="N28" s="37">
        <f>認定判定!$C$32</f>
        <v>0</v>
      </c>
      <c r="O28" s="37"/>
      <c r="P28" s="37"/>
      <c r="Q28" s="37"/>
      <c r="R28" s="41"/>
    </row>
    <row r="29" ht="17.45" customHeight="1" spans="1:18">
      <c r="A29" s="5"/>
      <c r="B29" s="6"/>
      <c r="C29" s="6"/>
      <c r="D29" s="13" t="s">
        <v>420</v>
      </c>
      <c r="E29" s="13"/>
      <c r="F29" s="13"/>
      <c r="G29" s="13"/>
      <c r="H29" s="13"/>
      <c r="I29" s="36"/>
      <c r="J29" s="36"/>
      <c r="K29" s="29"/>
      <c r="L29" s="29"/>
      <c r="M29" s="29"/>
      <c r="N29" s="38"/>
      <c r="O29" s="38"/>
      <c r="P29" s="38"/>
      <c r="Q29" s="29"/>
      <c r="R29" s="41"/>
    </row>
    <row r="30" ht="17.45" customHeight="1" spans="1:18">
      <c r="A30" s="5"/>
      <c r="B30" s="6"/>
      <c r="C30" s="6"/>
      <c r="D30" s="14" t="s">
        <v>453</v>
      </c>
      <c r="E30" s="15"/>
      <c r="F30" s="15"/>
      <c r="G30" s="15"/>
      <c r="H30" s="15"/>
      <c r="I30" s="33"/>
      <c r="J30" s="33"/>
      <c r="K30" s="33"/>
      <c r="L30" s="33"/>
      <c r="M30" s="22"/>
      <c r="N30" s="22"/>
      <c r="O30" s="34">
        <f>認定判定!$C$19+認定判定!$C$20</f>
        <v>0</v>
      </c>
      <c r="P30" s="34"/>
      <c r="Q30" s="42" t="str">
        <f>認定判定!$D$9</f>
        <v>円</v>
      </c>
      <c r="R30" s="41"/>
    </row>
    <row r="31" ht="17.45" customHeight="1" spans="1:18">
      <c r="A31" s="5"/>
      <c r="B31" s="6"/>
      <c r="C31" s="6"/>
      <c r="D31" s="14"/>
      <c r="E31" s="15"/>
      <c r="F31" s="15"/>
      <c r="G31" s="15"/>
      <c r="H31" s="15"/>
      <c r="I31" s="33"/>
      <c r="J31" s="33"/>
      <c r="K31" s="33"/>
      <c r="L31" s="33"/>
      <c r="M31" s="22"/>
      <c r="N31" s="22"/>
      <c r="O31" s="39"/>
      <c r="P31" s="39"/>
      <c r="Q31" s="43"/>
      <c r="R31" s="41"/>
    </row>
    <row r="32" ht="17.45" customHeight="1" spans="1:18">
      <c r="A32" s="17"/>
      <c r="B32" s="18"/>
      <c r="C32" s="19"/>
      <c r="D32" s="19"/>
      <c r="E32" s="19"/>
      <c r="F32" s="19"/>
      <c r="G32" s="19"/>
      <c r="H32" s="19"/>
      <c r="I32" s="19"/>
      <c r="J32" s="19"/>
      <c r="K32" s="19"/>
      <c r="L32" s="19"/>
      <c r="M32" s="19"/>
      <c r="N32" s="19"/>
      <c r="O32" s="19"/>
      <c r="P32" s="19"/>
      <c r="Q32" s="19"/>
      <c r="R32" s="44"/>
    </row>
    <row r="33" ht="17.45" customHeight="1" spans="2:2">
      <c r="B33" s="1" t="s">
        <v>429</v>
      </c>
    </row>
    <row r="34" ht="17.45" customHeight="1" spans="2:17">
      <c r="B34" s="20" t="s">
        <v>23</v>
      </c>
      <c r="C34" s="21" t="s">
        <v>444</v>
      </c>
      <c r="D34" s="21"/>
      <c r="E34" s="21"/>
      <c r="F34" s="21"/>
      <c r="G34" s="21"/>
      <c r="H34" s="21"/>
      <c r="I34" s="21"/>
      <c r="J34" s="21"/>
      <c r="K34" s="21"/>
      <c r="L34" s="21"/>
      <c r="M34" s="21"/>
      <c r="N34" s="21"/>
      <c r="O34" s="21"/>
      <c r="P34" s="21"/>
      <c r="Q34" s="21"/>
    </row>
    <row r="35" ht="17.45" customHeight="1" spans="2:17">
      <c r="B35" s="20"/>
      <c r="C35" s="21"/>
      <c r="D35" s="21"/>
      <c r="E35" s="21"/>
      <c r="F35" s="21"/>
      <c r="G35" s="21"/>
      <c r="H35" s="21"/>
      <c r="I35" s="21"/>
      <c r="J35" s="21"/>
      <c r="K35" s="21"/>
      <c r="L35" s="21"/>
      <c r="M35" s="21"/>
      <c r="N35" s="21"/>
      <c r="O35" s="21"/>
      <c r="P35" s="21"/>
      <c r="Q35" s="21"/>
    </row>
    <row r="36" ht="17.45" customHeight="1" spans="2:17">
      <c r="B36" s="22" t="s">
        <v>24</v>
      </c>
      <c r="C36" s="22" t="s">
        <v>430</v>
      </c>
      <c r="D36" s="22"/>
      <c r="E36" s="22"/>
      <c r="F36" s="22"/>
      <c r="G36" s="22"/>
      <c r="H36" s="22"/>
      <c r="I36" s="22"/>
      <c r="J36" s="22"/>
      <c r="K36" s="22"/>
      <c r="L36" s="22"/>
      <c r="M36" s="22"/>
      <c r="N36" s="22"/>
      <c r="O36" s="22"/>
      <c r="P36" s="22"/>
      <c r="Q36" s="22"/>
    </row>
    <row r="37" ht="17.45" customHeight="1" spans="2:17">
      <c r="B37" s="1" t="s">
        <v>25</v>
      </c>
      <c r="C37" s="23" t="s">
        <v>431</v>
      </c>
      <c r="D37" s="23"/>
      <c r="E37" s="23"/>
      <c r="F37" s="23"/>
      <c r="G37" s="23"/>
      <c r="H37" s="23"/>
      <c r="I37" s="23"/>
      <c r="J37" s="23"/>
      <c r="K37" s="23"/>
      <c r="L37" s="23"/>
      <c r="M37" s="23"/>
      <c r="N37" s="23"/>
      <c r="O37" s="23"/>
      <c r="P37" s="23"/>
      <c r="Q37" s="23"/>
    </row>
    <row r="38" ht="17.45" customHeight="1" spans="2:17">
      <c r="B38" s="23"/>
      <c r="C38" s="23"/>
      <c r="D38" s="23"/>
      <c r="E38" s="23"/>
      <c r="F38" s="23"/>
      <c r="G38" s="23"/>
      <c r="H38" s="23"/>
      <c r="I38" s="23"/>
      <c r="J38" s="23"/>
      <c r="K38" s="23"/>
      <c r="L38" s="23"/>
      <c r="M38" s="23"/>
      <c r="N38" s="23"/>
      <c r="O38" s="23"/>
      <c r="P38" s="23"/>
      <c r="Q38" s="23"/>
    </row>
    <row r="39" ht="17.45" customHeight="1" spans="3:3">
      <c r="C39" s="1" t="s">
        <v>433</v>
      </c>
    </row>
    <row r="40" ht="17.45" customHeight="1" spans="3:3">
      <c r="C40" s="1" t="s">
        <v>434</v>
      </c>
    </row>
    <row r="41" ht="17.45" customHeight="1" spans="2:2">
      <c r="B41" s="1" t="s">
        <v>435</v>
      </c>
    </row>
    <row r="42" ht="17.45" customHeight="1" spans="3:3">
      <c r="C42" s="1" t="s">
        <v>436</v>
      </c>
    </row>
    <row r="43" ht="17.45" customHeight="1"/>
    <row r="44" ht="17.45" customHeight="1"/>
  </sheetData>
  <sheetProtection password="EFF8" sheet="1" objects="1" scenarios="1"/>
  <mergeCells count="29">
    <mergeCell ref="B2:Q2"/>
    <mergeCell ref="L3:P3"/>
    <mergeCell ref="C4:E4"/>
    <mergeCell ref="K5:P5"/>
    <mergeCell ref="K6:P6"/>
    <mergeCell ref="K7:P7"/>
    <mergeCell ref="K8:P8"/>
    <mergeCell ref="B15:Q15"/>
    <mergeCell ref="L16:P16"/>
    <mergeCell ref="D19:E19"/>
    <mergeCell ref="N19:Q19"/>
    <mergeCell ref="D20:E20"/>
    <mergeCell ref="O21:P21"/>
    <mergeCell ref="O22:P22"/>
    <mergeCell ref="O23:P23"/>
    <mergeCell ref="E24:F24"/>
    <mergeCell ref="E25:F25"/>
    <mergeCell ref="D28:H28"/>
    <mergeCell ref="N28:Q28"/>
    <mergeCell ref="D29:H29"/>
    <mergeCell ref="O30:P30"/>
    <mergeCell ref="O31:P31"/>
    <mergeCell ref="B34:B35"/>
    <mergeCell ref="B5:H7"/>
    <mergeCell ref="B10:Q14"/>
    <mergeCell ref="F19:G20"/>
    <mergeCell ref="C37:Q38"/>
    <mergeCell ref="C34:Q35"/>
    <mergeCell ref="I28:J29"/>
  </mergeCells>
  <conditionalFormatting sqref="B5:H8">
    <cfRule type="cellIs" dxfId="5" priority="1"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T40"/>
  <sheetViews>
    <sheetView showGridLines="0" view="pageBreakPreview" zoomScale="85" zoomScaleNormal="100" zoomScaleSheetLayoutView="85" workbookViewId="0">
      <selection activeCell="A1" sqref="A1:T1"/>
    </sheetView>
  </sheetViews>
  <sheetFormatPr defaultColWidth="9" defaultRowHeight="13.5"/>
  <cols>
    <col min="1" max="1" width="0.875" style="1" customWidth="1"/>
    <col min="2" max="19" width="4.875" style="1" customWidth="1"/>
    <col min="20" max="20" width="0.875" style="1" customWidth="1"/>
    <col min="21" max="16384" width="9" style="2"/>
  </cols>
  <sheetData>
    <row r="1" ht="17.25" customHeight="1" spans="1:20">
      <c r="A1" s="97" t="s">
        <v>454</v>
      </c>
      <c r="B1" s="98"/>
      <c r="C1" s="98"/>
      <c r="D1" s="98"/>
      <c r="E1" s="98"/>
      <c r="F1" s="98"/>
      <c r="G1" s="98"/>
      <c r="H1" s="99"/>
      <c r="I1" s="99"/>
      <c r="J1" s="99"/>
      <c r="K1" s="99"/>
      <c r="L1" s="99"/>
      <c r="M1" s="99"/>
      <c r="N1" s="99"/>
      <c r="O1" s="99"/>
      <c r="P1" s="99"/>
      <c r="Q1" s="99"/>
      <c r="R1" s="99"/>
      <c r="S1" s="99"/>
      <c r="T1" s="103"/>
    </row>
    <row r="2" ht="21" customHeight="1" spans="1:20">
      <c r="A2" s="100"/>
      <c r="B2" s="101"/>
      <c r="C2" s="101"/>
      <c r="D2" s="101"/>
      <c r="E2" s="101"/>
      <c r="F2" s="101"/>
      <c r="G2" s="102"/>
      <c r="H2" s="103"/>
      <c r="I2" s="71"/>
      <c r="J2" s="71"/>
      <c r="K2" s="71"/>
      <c r="L2" s="71"/>
      <c r="M2" s="71"/>
      <c r="N2" s="71"/>
      <c r="O2" s="71"/>
      <c r="P2" s="71"/>
      <c r="Q2" s="71"/>
      <c r="R2" s="71"/>
      <c r="S2" s="71"/>
      <c r="T2" s="71"/>
    </row>
    <row r="3" ht="21" customHeight="1" spans="1:20">
      <c r="A3" s="104"/>
      <c r="B3" s="104"/>
      <c r="C3" s="104"/>
      <c r="D3" s="104"/>
      <c r="E3" s="104"/>
      <c r="F3" s="104"/>
      <c r="G3" s="104"/>
      <c r="H3" s="71"/>
      <c r="I3" s="71"/>
      <c r="J3" s="71"/>
      <c r="K3" s="71"/>
      <c r="L3" s="71"/>
      <c r="M3" s="71"/>
      <c r="N3" s="71"/>
      <c r="O3" s="71"/>
      <c r="P3" s="71"/>
      <c r="Q3" s="71"/>
      <c r="R3" s="71"/>
      <c r="S3" s="71"/>
      <c r="T3" s="71"/>
    </row>
    <row r="4" ht="17.45" customHeight="1" spans="1:1">
      <c r="A4" s="1" t="s">
        <v>455</v>
      </c>
    </row>
    <row r="5" ht="17.25" spans="1:20">
      <c r="A5" s="3"/>
      <c r="B5" s="4" t="s">
        <v>456</v>
      </c>
      <c r="C5" s="4"/>
      <c r="D5" s="4"/>
      <c r="E5" s="4"/>
      <c r="F5" s="4"/>
      <c r="G5" s="4"/>
      <c r="H5" s="4"/>
      <c r="I5" s="4"/>
      <c r="J5" s="4"/>
      <c r="K5" s="4"/>
      <c r="L5" s="4"/>
      <c r="M5" s="4"/>
      <c r="N5" s="4"/>
      <c r="O5" s="4"/>
      <c r="P5" s="4"/>
      <c r="Q5" s="4"/>
      <c r="R5" s="4"/>
      <c r="S5" s="4"/>
      <c r="T5" s="40"/>
    </row>
    <row r="6" ht="17.25" spans="1:20">
      <c r="A6" s="5"/>
      <c r="B6" s="6"/>
      <c r="C6" s="58"/>
      <c r="D6" s="58"/>
      <c r="E6" s="58"/>
      <c r="F6" s="58"/>
      <c r="G6" s="58"/>
      <c r="H6" s="58"/>
      <c r="I6" s="58"/>
      <c r="J6" s="58"/>
      <c r="K6" s="58"/>
      <c r="L6" s="58"/>
      <c r="M6" s="58"/>
      <c r="N6" s="58"/>
      <c r="O6" s="58"/>
      <c r="P6" s="58"/>
      <c r="Q6" s="58"/>
      <c r="R6" s="58"/>
      <c r="S6" s="58"/>
      <c r="T6" s="41"/>
    </row>
    <row r="7" spans="1:20">
      <c r="A7" s="5"/>
      <c r="B7" s="6"/>
      <c r="C7" s="6"/>
      <c r="D7" s="6"/>
      <c r="E7" s="6"/>
      <c r="F7" s="6"/>
      <c r="G7" s="6"/>
      <c r="H7" s="6"/>
      <c r="I7" s="6"/>
      <c r="J7" s="6"/>
      <c r="K7" s="6"/>
      <c r="L7" s="6"/>
      <c r="M7" s="24" t="str">
        <f>IF(認定判定!$J$2&gt;0,認定判定!$J$2,"令和　　　年　　　月　　　日")</f>
        <v>令和　　　年　　　月　　　日</v>
      </c>
      <c r="N7" s="24"/>
      <c r="O7" s="24"/>
      <c r="P7" s="24"/>
      <c r="Q7" s="24"/>
      <c r="R7" s="6"/>
      <c r="S7" s="6"/>
      <c r="T7" s="41"/>
    </row>
    <row r="8" ht="17.45" customHeight="1" spans="1:20">
      <c r="A8" s="5"/>
      <c r="B8" s="6"/>
      <c r="C8" s="6"/>
      <c r="D8" s="7" t="str">
        <f>IF(認定判定!$C$5&gt;0,認定判定!$C$5,"")</f>
        <v/>
      </c>
      <c r="E8" s="7"/>
      <c r="F8" s="7"/>
      <c r="G8" s="6" t="s">
        <v>408</v>
      </c>
      <c r="H8" s="6"/>
      <c r="I8" s="6"/>
      <c r="J8" s="6"/>
      <c r="K8" s="6"/>
      <c r="L8" s="6"/>
      <c r="M8" s="6"/>
      <c r="N8" s="6"/>
      <c r="O8" s="6"/>
      <c r="P8" s="6"/>
      <c r="Q8" s="6"/>
      <c r="R8" s="6"/>
      <c r="S8" s="6"/>
      <c r="T8" s="41"/>
    </row>
    <row r="9" ht="17.45" customHeight="1" spans="1:20">
      <c r="A9" s="5"/>
      <c r="B9" s="6"/>
      <c r="C9" s="8" t="str">
        <f>IF(認定判定!$H$14="","使用できません","")</f>
        <v>使用できません</v>
      </c>
      <c r="D9" s="8"/>
      <c r="E9" s="8"/>
      <c r="F9" s="8"/>
      <c r="G9" s="8"/>
      <c r="H9" s="8"/>
      <c r="I9" s="8"/>
      <c r="J9" s="6" t="s">
        <v>409</v>
      </c>
      <c r="K9" s="6"/>
      <c r="L9" s="25"/>
      <c r="M9" s="25"/>
      <c r="N9" s="25"/>
      <c r="O9" s="25"/>
      <c r="P9" s="25"/>
      <c r="Q9" s="25"/>
      <c r="R9" s="6"/>
      <c r="S9" s="6"/>
      <c r="T9" s="41"/>
    </row>
    <row r="10" ht="17.45" customHeight="1" spans="1:20">
      <c r="A10" s="5"/>
      <c r="B10" s="6"/>
      <c r="C10" s="8"/>
      <c r="D10" s="8"/>
      <c r="E10" s="8"/>
      <c r="F10" s="8"/>
      <c r="G10" s="8"/>
      <c r="H10" s="8"/>
      <c r="I10" s="8"/>
      <c r="J10" s="6" t="s">
        <v>410</v>
      </c>
      <c r="K10" s="6"/>
      <c r="L10" s="25" t="str">
        <f>IF(認定判定!$C$2&gt;0,認定判定!$C$2,"")</f>
        <v/>
      </c>
      <c r="M10" s="25"/>
      <c r="N10" s="25"/>
      <c r="O10" s="25"/>
      <c r="P10" s="25"/>
      <c r="Q10" s="25"/>
      <c r="R10" s="6"/>
      <c r="S10" s="6"/>
      <c r="T10" s="41"/>
    </row>
    <row r="11" ht="17.45" customHeight="1" spans="1:20">
      <c r="A11" s="5"/>
      <c r="B11" s="6"/>
      <c r="C11" s="8"/>
      <c r="D11" s="8"/>
      <c r="E11" s="8"/>
      <c r="F11" s="8"/>
      <c r="G11" s="8"/>
      <c r="H11" s="8"/>
      <c r="I11" s="8"/>
      <c r="J11" s="6" t="s">
        <v>411</v>
      </c>
      <c r="K11" s="6"/>
      <c r="L11" s="25" t="str">
        <f>IF(認定判定!$C$3&gt;0,認定判定!$C$3,"")</f>
        <v/>
      </c>
      <c r="M11" s="25"/>
      <c r="N11" s="25"/>
      <c r="O11" s="25"/>
      <c r="P11" s="25"/>
      <c r="Q11" s="25"/>
      <c r="T11" s="41"/>
    </row>
    <row r="12" ht="17.45" customHeight="1" spans="1:20">
      <c r="A12" s="5"/>
      <c r="B12" s="6"/>
      <c r="C12" s="8"/>
      <c r="D12" s="8"/>
      <c r="E12" s="8"/>
      <c r="F12" s="8"/>
      <c r="G12" s="8"/>
      <c r="H12" s="8"/>
      <c r="I12" s="8"/>
      <c r="J12" s="26"/>
      <c r="K12" s="26"/>
      <c r="L12" s="27" t="str">
        <f>IF(認定判定!$C$4&gt;0,認定判定!$C$4,"")</f>
        <v/>
      </c>
      <c r="M12" s="27"/>
      <c r="N12" s="27"/>
      <c r="O12" s="27"/>
      <c r="P12" s="27"/>
      <c r="Q12" s="27"/>
      <c r="R12" s="26"/>
      <c r="S12" s="6"/>
      <c r="T12" s="41"/>
    </row>
    <row r="13" ht="17.45" customHeight="1" spans="1:20">
      <c r="A13" s="5"/>
      <c r="B13" s="6"/>
      <c r="C13" s="6"/>
      <c r="D13" s="6"/>
      <c r="E13" s="6"/>
      <c r="F13" s="6"/>
      <c r="G13" s="6"/>
      <c r="H13" s="6"/>
      <c r="I13" s="6"/>
      <c r="J13" s="6"/>
      <c r="K13" s="6"/>
      <c r="L13" s="6"/>
      <c r="M13" s="6"/>
      <c r="N13" s="6"/>
      <c r="O13" s="6"/>
      <c r="P13" s="6"/>
      <c r="Q13" s="6"/>
      <c r="R13" s="6"/>
      <c r="S13" s="6"/>
      <c r="T13" s="41"/>
    </row>
    <row r="14" ht="17.45" customHeight="1" spans="1:20">
      <c r="A14" s="5"/>
      <c r="B14" s="9" t="str">
        <f>"　　私は、表に記載する業を営んでいるが、下記のとおり、"&amp;認定判定!$J$5&amp;"が生じているため、経営の安定に支障が生じておりますので、中小企業信用保険法第２条第５項第５号の規定に基づき認定されるようお願いします。"</f>
        <v>　　私は、表に記載する業を営んでいるが、下記のとおり、が生じているため、経営の安定に支障が生じておりますので、中小企業信用保険法第２条第５項第５号の規定に基づき認定されるようお願いします。</v>
      </c>
      <c r="C14" s="9"/>
      <c r="D14" s="9"/>
      <c r="E14" s="9"/>
      <c r="F14" s="9"/>
      <c r="G14" s="9"/>
      <c r="H14" s="9"/>
      <c r="I14" s="9"/>
      <c r="J14" s="9"/>
      <c r="K14" s="9"/>
      <c r="L14" s="9"/>
      <c r="M14" s="9"/>
      <c r="N14" s="9"/>
      <c r="O14" s="9"/>
      <c r="P14" s="9"/>
      <c r="Q14" s="9"/>
      <c r="R14" s="9"/>
      <c r="S14" s="9"/>
      <c r="T14" s="41"/>
    </row>
    <row r="15" ht="26.25" customHeight="1" spans="1:20">
      <c r="A15" s="5"/>
      <c r="B15" s="9"/>
      <c r="C15" s="9"/>
      <c r="D15" s="9"/>
      <c r="E15" s="9"/>
      <c r="F15" s="9"/>
      <c r="G15" s="9"/>
      <c r="H15" s="9"/>
      <c r="I15" s="9"/>
      <c r="J15" s="9"/>
      <c r="K15" s="9"/>
      <c r="L15" s="9"/>
      <c r="M15" s="9"/>
      <c r="N15" s="9"/>
      <c r="O15" s="9"/>
      <c r="P15" s="9"/>
      <c r="Q15" s="9"/>
      <c r="R15" s="9"/>
      <c r="S15" s="9"/>
      <c r="T15" s="41"/>
    </row>
    <row r="16" ht="17.25" customHeight="1" spans="1:20">
      <c r="A16" s="5"/>
      <c r="B16" s="6" t="s">
        <v>457</v>
      </c>
      <c r="C16" s="9"/>
      <c r="D16" s="9"/>
      <c r="E16" s="9"/>
      <c r="F16" s="9"/>
      <c r="G16" s="9"/>
      <c r="H16" s="9"/>
      <c r="I16" s="9"/>
      <c r="J16" s="9"/>
      <c r="K16" s="9"/>
      <c r="L16" s="9"/>
      <c r="M16" s="9"/>
      <c r="N16" s="9"/>
      <c r="O16" s="9"/>
      <c r="P16" s="9"/>
      <c r="Q16" s="9"/>
      <c r="R16" s="9"/>
      <c r="S16" s="9"/>
      <c r="T16" s="41"/>
    </row>
    <row r="17" ht="17.45" customHeight="1" spans="1:20">
      <c r="A17" s="5"/>
      <c r="B17" s="105" t="str">
        <f>認定判定!$J$27</f>
        <v>　　　　　　　　　　　　　　　　　　業</v>
      </c>
      <c r="C17" s="106"/>
      <c r="D17" s="106"/>
      <c r="E17" s="106"/>
      <c r="F17" s="106"/>
      <c r="G17" s="107"/>
      <c r="H17" s="108" t="str">
        <f>認定判定!$J$28</f>
        <v/>
      </c>
      <c r="I17" s="110"/>
      <c r="J17" s="110"/>
      <c r="K17" s="110"/>
      <c r="L17" s="110"/>
      <c r="M17" s="110"/>
      <c r="N17" s="110" t="str">
        <f>認定判定!$J$29</f>
        <v/>
      </c>
      <c r="O17" s="110"/>
      <c r="P17" s="110"/>
      <c r="Q17" s="110"/>
      <c r="R17" s="110"/>
      <c r="S17" s="110"/>
      <c r="T17" s="41"/>
    </row>
    <row r="18" ht="17.45" customHeight="1" spans="1:20">
      <c r="A18" s="5"/>
      <c r="B18" s="109" t="str">
        <f>認定判定!$J$30</f>
        <v/>
      </c>
      <c r="C18" s="109"/>
      <c r="D18" s="109"/>
      <c r="E18" s="109"/>
      <c r="F18" s="109"/>
      <c r="G18" s="109"/>
      <c r="H18" s="110" t="str">
        <f>認定判定!$J$31</f>
        <v/>
      </c>
      <c r="I18" s="110"/>
      <c r="J18" s="110"/>
      <c r="K18" s="110"/>
      <c r="L18" s="110"/>
      <c r="M18" s="110"/>
      <c r="N18" s="110" t="str">
        <f>認定判定!$J$32</f>
        <v/>
      </c>
      <c r="O18" s="110"/>
      <c r="P18" s="110"/>
      <c r="Q18" s="110"/>
      <c r="R18" s="110"/>
      <c r="S18" s="110"/>
      <c r="T18" s="41"/>
    </row>
    <row r="19" ht="17.45" customHeight="1" spans="1:20">
      <c r="A19" s="5"/>
      <c r="B19" s="111" t="s">
        <v>458</v>
      </c>
      <c r="C19" s="111"/>
      <c r="D19" s="111"/>
      <c r="E19" s="111"/>
      <c r="F19" s="111"/>
      <c r="G19" s="111"/>
      <c r="H19" s="111"/>
      <c r="I19" s="111"/>
      <c r="J19" s="111"/>
      <c r="K19" s="111"/>
      <c r="L19" s="111"/>
      <c r="M19" s="111"/>
      <c r="N19" s="111"/>
      <c r="O19" s="111"/>
      <c r="P19" s="111"/>
      <c r="Q19" s="111"/>
      <c r="R19" s="111"/>
      <c r="S19" s="111"/>
      <c r="T19" s="41"/>
    </row>
    <row r="20" ht="17.45" customHeight="1" spans="1:20">
      <c r="A20" s="5"/>
      <c r="B20" s="112"/>
      <c r="C20" s="112"/>
      <c r="D20" s="112"/>
      <c r="E20" s="112"/>
      <c r="F20" s="112"/>
      <c r="G20" s="112"/>
      <c r="H20" s="112"/>
      <c r="I20" s="112"/>
      <c r="J20" s="112"/>
      <c r="K20" s="112"/>
      <c r="L20" s="112"/>
      <c r="M20" s="112"/>
      <c r="N20" s="112"/>
      <c r="O20" s="112"/>
      <c r="P20" s="112"/>
      <c r="Q20" s="112"/>
      <c r="R20" s="112"/>
      <c r="S20" s="112"/>
      <c r="T20" s="41"/>
    </row>
    <row r="21" ht="17.45" customHeight="1" spans="1:20">
      <c r="A21" s="5"/>
      <c r="B21" s="112"/>
      <c r="C21" s="112"/>
      <c r="D21" s="112"/>
      <c r="E21" s="112"/>
      <c r="F21" s="112"/>
      <c r="G21" s="112"/>
      <c r="H21" s="112"/>
      <c r="I21" s="112"/>
      <c r="J21" s="112"/>
      <c r="K21" s="112"/>
      <c r="L21" s="112"/>
      <c r="M21" s="112"/>
      <c r="N21" s="112"/>
      <c r="O21" s="112"/>
      <c r="P21" s="112"/>
      <c r="Q21" s="112"/>
      <c r="R21" s="112"/>
      <c r="S21" s="112"/>
      <c r="T21" s="41"/>
    </row>
    <row r="22" ht="17.45" customHeight="1" spans="1:20">
      <c r="A22" s="5"/>
      <c r="B22" s="6"/>
      <c r="C22" s="10" t="s">
        <v>413</v>
      </c>
      <c r="D22" s="10"/>
      <c r="E22" s="10"/>
      <c r="F22" s="10"/>
      <c r="G22" s="10"/>
      <c r="H22" s="10"/>
      <c r="I22" s="10"/>
      <c r="J22" s="10"/>
      <c r="K22" s="10"/>
      <c r="L22" s="10"/>
      <c r="M22" s="10"/>
      <c r="N22" s="10"/>
      <c r="O22" s="10"/>
      <c r="P22" s="10"/>
      <c r="Q22" s="10"/>
      <c r="R22" s="10"/>
      <c r="S22" s="10"/>
      <c r="T22" s="41"/>
    </row>
    <row r="23" ht="17.45" customHeight="1" spans="1:20">
      <c r="A23" s="5"/>
      <c r="B23" s="6"/>
      <c r="C23" s="6" t="s">
        <v>459</v>
      </c>
      <c r="D23" s="6"/>
      <c r="E23" s="6"/>
      <c r="F23" s="6"/>
      <c r="G23" s="6"/>
      <c r="H23" s="6"/>
      <c r="I23" s="6"/>
      <c r="J23" s="6"/>
      <c r="K23" s="6"/>
      <c r="L23" s="6"/>
      <c r="M23" s="6"/>
      <c r="T23" s="41"/>
    </row>
    <row r="24" ht="17.45" customHeight="1" spans="1:20">
      <c r="A24" s="5"/>
      <c r="B24" s="6"/>
      <c r="C24" s="6"/>
      <c r="D24" s="6"/>
      <c r="E24" s="59" t="s">
        <v>417</v>
      </c>
      <c r="F24" s="59"/>
      <c r="G24" s="60" t="s">
        <v>418</v>
      </c>
      <c r="H24" s="60"/>
      <c r="I24" s="6"/>
      <c r="J24" s="29"/>
      <c r="M24" s="6"/>
      <c r="S24" s="92"/>
      <c r="T24" s="41"/>
    </row>
    <row r="25" ht="17.45" customHeight="1" spans="1:20">
      <c r="A25" s="5"/>
      <c r="B25" s="6"/>
      <c r="C25" s="6"/>
      <c r="D25" s="6"/>
      <c r="E25" s="61" t="s">
        <v>420</v>
      </c>
      <c r="F25" s="61"/>
      <c r="G25" s="60"/>
      <c r="H25" s="60"/>
      <c r="I25" s="6"/>
      <c r="J25" s="29"/>
      <c r="K25" s="29"/>
      <c r="L25" s="113" t="s">
        <v>419</v>
      </c>
      <c r="M25" s="113"/>
      <c r="N25" s="126">
        <f>認定判定!$C$30</f>
        <v>0</v>
      </c>
      <c r="O25" s="126"/>
      <c r="P25" s="126"/>
      <c r="Q25" s="113"/>
      <c r="R25" s="119"/>
      <c r="S25" s="29"/>
      <c r="T25" s="41"/>
    </row>
    <row r="26" ht="17.45" customHeight="1" spans="1:20">
      <c r="A26" s="5"/>
      <c r="B26" s="6"/>
      <c r="C26" s="6"/>
      <c r="D26" s="6"/>
      <c r="E26" s="15" t="s">
        <v>460</v>
      </c>
      <c r="F26" s="15"/>
      <c r="G26" s="15"/>
      <c r="H26" s="15"/>
      <c r="I26" s="15"/>
      <c r="J26" s="33"/>
      <c r="K26" s="33"/>
      <c r="L26" s="33"/>
      <c r="M26" s="29"/>
      <c r="N26" s="85">
        <f ca="1">SUM(認定判定!$C$16:認定判定!$C$18)</f>
        <v>0</v>
      </c>
      <c r="O26" s="85"/>
      <c r="P26" s="85"/>
      <c r="Q26" s="77" t="str">
        <f>認定判定!$D$9</f>
        <v>円</v>
      </c>
      <c r="R26" s="29"/>
      <c r="S26" s="33"/>
      <c r="T26" s="41"/>
    </row>
    <row r="27" ht="17.25" customHeight="1" spans="1:20">
      <c r="A27" s="5"/>
      <c r="B27" s="6"/>
      <c r="C27" s="6"/>
      <c r="D27" s="6"/>
      <c r="E27" s="15" t="s">
        <v>461</v>
      </c>
      <c r="F27" s="15"/>
      <c r="G27" s="15"/>
      <c r="H27" s="15"/>
      <c r="I27" s="15"/>
      <c r="J27" s="33"/>
      <c r="K27" s="33"/>
      <c r="L27" s="33"/>
      <c r="M27" s="33"/>
      <c r="N27" s="85">
        <f ca="1">SUM(認定判定!$C$10:認定判定!$C$12)</f>
        <v>0</v>
      </c>
      <c r="O27" s="85"/>
      <c r="P27" s="85"/>
      <c r="Q27" s="77" t="str">
        <f>認定判定!$D$9</f>
        <v>円</v>
      </c>
      <c r="R27" s="29"/>
      <c r="S27" s="33"/>
      <c r="T27" s="41"/>
    </row>
    <row r="28" ht="17.45" customHeight="1" spans="1:20">
      <c r="A28" s="17"/>
      <c r="B28" s="18"/>
      <c r="C28" s="18"/>
      <c r="D28" s="19"/>
      <c r="E28" s="19"/>
      <c r="F28" s="19"/>
      <c r="G28" s="19"/>
      <c r="H28" s="19"/>
      <c r="I28" s="19"/>
      <c r="J28" s="19"/>
      <c r="K28" s="19"/>
      <c r="L28" s="19"/>
      <c r="M28" s="19"/>
      <c r="N28" s="19"/>
      <c r="O28" s="19"/>
      <c r="P28" s="19"/>
      <c r="Q28" s="19"/>
      <c r="R28" s="19"/>
      <c r="S28" s="19"/>
      <c r="T28" s="44"/>
    </row>
    <row r="29" ht="17.45" customHeight="1" spans="3:3">
      <c r="C29" s="1" t="s">
        <v>429</v>
      </c>
    </row>
    <row r="30" ht="17.45" customHeight="1" spans="3:19">
      <c r="C30" s="1" t="s">
        <v>23</v>
      </c>
      <c r="D30" s="22" t="s">
        <v>430</v>
      </c>
      <c r="E30" s="22"/>
      <c r="F30" s="22"/>
      <c r="G30" s="22"/>
      <c r="H30" s="22"/>
      <c r="I30" s="22"/>
      <c r="J30" s="22"/>
      <c r="K30" s="22"/>
      <c r="L30" s="22"/>
      <c r="M30" s="22"/>
      <c r="N30" s="22"/>
      <c r="O30" s="22"/>
      <c r="P30" s="22"/>
      <c r="Q30" s="22"/>
      <c r="R30" s="22"/>
      <c r="S30" s="21"/>
    </row>
    <row r="31" ht="17.45" customHeight="1" spans="3:19">
      <c r="C31" s="1" t="s">
        <v>24</v>
      </c>
      <c r="D31" s="23" t="s">
        <v>431</v>
      </c>
      <c r="E31" s="23"/>
      <c r="F31" s="23"/>
      <c r="G31" s="23"/>
      <c r="H31" s="23"/>
      <c r="I31" s="23"/>
      <c r="J31" s="23"/>
      <c r="K31" s="23"/>
      <c r="L31" s="23"/>
      <c r="M31" s="23"/>
      <c r="N31" s="23"/>
      <c r="O31" s="23"/>
      <c r="P31" s="23"/>
      <c r="Q31" s="23"/>
      <c r="R31" s="23"/>
      <c r="S31" s="21"/>
    </row>
    <row r="32" ht="17.45" customHeight="1" spans="3:19">
      <c r="C32" s="23"/>
      <c r="D32" s="23"/>
      <c r="E32" s="23"/>
      <c r="F32" s="23"/>
      <c r="G32" s="23"/>
      <c r="H32" s="23"/>
      <c r="I32" s="23"/>
      <c r="J32" s="23"/>
      <c r="K32" s="23"/>
      <c r="L32" s="23"/>
      <c r="M32" s="23"/>
      <c r="N32" s="23"/>
      <c r="O32" s="23"/>
      <c r="P32" s="23"/>
      <c r="Q32" s="23"/>
      <c r="R32" s="23"/>
      <c r="S32" s="22"/>
    </row>
    <row r="33" ht="17.45" customHeight="1" spans="3:18">
      <c r="C33" s="23"/>
      <c r="D33" s="23"/>
      <c r="E33" s="23"/>
      <c r="F33" s="23"/>
      <c r="G33" s="23"/>
      <c r="H33" s="23"/>
      <c r="I33" s="23"/>
      <c r="J33" s="23"/>
      <c r="K33" s="23"/>
      <c r="L33" s="23"/>
      <c r="M33" s="23"/>
      <c r="N33" s="23"/>
      <c r="O33" s="23"/>
      <c r="P33" s="23"/>
      <c r="Q33" s="23"/>
      <c r="R33" s="23"/>
    </row>
    <row r="34" ht="17.45" customHeight="1" spans="4:4">
      <c r="D34" s="1" t="s">
        <v>432</v>
      </c>
    </row>
    <row r="35" ht="17.45" customHeight="1" spans="4:4">
      <c r="D35" s="1" t="s">
        <v>433</v>
      </c>
    </row>
    <row r="36" ht="17.45" customHeight="1" spans="4:4">
      <c r="D36" s="1" t="s">
        <v>434</v>
      </c>
    </row>
    <row r="37" ht="17.45" customHeight="1" spans="3:3">
      <c r="C37" s="1" t="s">
        <v>435</v>
      </c>
    </row>
    <row r="38" ht="17.45" customHeight="1" spans="4:4">
      <c r="D38" s="1" t="s">
        <v>436</v>
      </c>
    </row>
    <row r="39" ht="17.45" customHeight="1"/>
    <row r="40" ht="17.45" customHeight="1"/>
  </sheetData>
  <sheetProtection password="EFF8" sheet="1" objects="1" scenarios="1"/>
  <mergeCells count="32">
    <mergeCell ref="A1:T1"/>
    <mergeCell ref="A2:G2"/>
    <mergeCell ref="H2:M2"/>
    <mergeCell ref="N2:T2"/>
    <mergeCell ref="A3:G3"/>
    <mergeCell ref="H3:M3"/>
    <mergeCell ref="N3:T3"/>
    <mergeCell ref="B5:S5"/>
    <mergeCell ref="M7:Q7"/>
    <mergeCell ref="D8:F8"/>
    <mergeCell ref="L9:Q9"/>
    <mergeCell ref="L10:Q10"/>
    <mergeCell ref="L11:Q11"/>
    <mergeCell ref="L12:Q12"/>
    <mergeCell ref="B17:G17"/>
    <mergeCell ref="H17:M17"/>
    <mergeCell ref="N17:S17"/>
    <mergeCell ref="B18:G18"/>
    <mergeCell ref="H18:M18"/>
    <mergeCell ref="N18:S18"/>
    <mergeCell ref="C22:R22"/>
    <mergeCell ref="E24:F24"/>
    <mergeCell ref="E25:F25"/>
    <mergeCell ref="L25:M25"/>
    <mergeCell ref="N25:P25"/>
    <mergeCell ref="N26:P26"/>
    <mergeCell ref="N27:P27"/>
    <mergeCell ref="B14:S15"/>
    <mergeCell ref="C9:I11"/>
    <mergeCell ref="D31:R32"/>
    <mergeCell ref="G24:H25"/>
    <mergeCell ref="B19:S21"/>
  </mergeCells>
  <conditionalFormatting sqref="C9:I12">
    <cfRule type="cellIs" dxfId="6" priority="1"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T39"/>
  <sheetViews>
    <sheetView showGridLines="0" view="pageBreakPreview" zoomScale="85" zoomScaleNormal="100" zoomScaleSheetLayoutView="85" workbookViewId="0">
      <selection activeCell="A1" sqref="A1"/>
    </sheetView>
  </sheetViews>
  <sheetFormatPr defaultColWidth="9" defaultRowHeight="13.5"/>
  <cols>
    <col min="1" max="1" width="0.875" style="1" customWidth="1"/>
    <col min="2" max="19" width="4.875" style="1" customWidth="1"/>
    <col min="20" max="20" width="0.875" style="1" customWidth="1"/>
    <col min="21" max="16384" width="9" style="2"/>
  </cols>
  <sheetData>
    <row r="1" ht="17.25" customHeight="1" spans="1:20">
      <c r="A1" s="57"/>
      <c r="B1" s="57"/>
      <c r="C1" s="57"/>
      <c r="D1" s="57"/>
      <c r="E1" s="57"/>
      <c r="F1" s="57"/>
      <c r="G1" s="57"/>
      <c r="H1" s="57"/>
      <c r="I1" s="57"/>
      <c r="J1" s="57"/>
      <c r="K1" s="57"/>
      <c r="L1" s="57"/>
      <c r="M1" s="57"/>
      <c r="N1" s="57"/>
      <c r="O1" s="57"/>
      <c r="P1" s="57"/>
      <c r="Q1" s="57"/>
      <c r="R1" s="57"/>
      <c r="S1" s="57"/>
      <c r="T1" s="57"/>
    </row>
    <row r="2" ht="21" customHeight="1" spans="1:20">
      <c r="A2" s="10"/>
      <c r="B2" s="10"/>
      <c r="C2" s="10"/>
      <c r="D2" s="10"/>
      <c r="E2" s="10"/>
      <c r="F2" s="10"/>
      <c r="G2" s="10"/>
      <c r="H2" s="10"/>
      <c r="I2" s="10"/>
      <c r="J2" s="10"/>
      <c r="K2" s="10"/>
      <c r="L2" s="10"/>
      <c r="M2" s="68"/>
      <c r="N2" s="69" t="s">
        <v>454</v>
      </c>
      <c r="O2" s="70"/>
      <c r="P2" s="70"/>
      <c r="Q2" s="70"/>
      <c r="R2" s="70"/>
      <c r="S2" s="70"/>
      <c r="T2" s="91"/>
    </row>
    <row r="3" ht="21" customHeight="1" spans="1:20">
      <c r="A3" s="10"/>
      <c r="B3" s="10"/>
      <c r="C3" s="10"/>
      <c r="D3" s="10"/>
      <c r="E3" s="10"/>
      <c r="F3" s="10"/>
      <c r="G3" s="10"/>
      <c r="H3" s="10"/>
      <c r="I3" s="10"/>
      <c r="J3" s="10"/>
      <c r="K3" s="10"/>
      <c r="L3" s="10"/>
      <c r="M3" s="68"/>
      <c r="N3" s="71"/>
      <c r="O3" s="71"/>
      <c r="P3" s="71"/>
      <c r="Q3" s="71"/>
      <c r="R3" s="71"/>
      <c r="S3" s="71"/>
      <c r="T3" s="71"/>
    </row>
    <row r="4" ht="17.45" customHeight="1" spans="1:1">
      <c r="A4" s="1" t="s">
        <v>462</v>
      </c>
    </row>
    <row r="5" ht="17.25" spans="1:20">
      <c r="A5" s="3"/>
      <c r="B5" s="4" t="s">
        <v>463</v>
      </c>
      <c r="C5" s="4"/>
      <c r="D5" s="4"/>
      <c r="E5" s="4"/>
      <c r="F5" s="4"/>
      <c r="G5" s="4"/>
      <c r="H5" s="4"/>
      <c r="I5" s="4"/>
      <c r="J5" s="4"/>
      <c r="K5" s="4"/>
      <c r="L5" s="4"/>
      <c r="M5" s="4"/>
      <c r="N5" s="4"/>
      <c r="O5" s="4"/>
      <c r="P5" s="4"/>
      <c r="Q5" s="4"/>
      <c r="R5" s="4"/>
      <c r="S5" s="4"/>
      <c r="T5" s="40"/>
    </row>
    <row r="6" ht="17.25" spans="1:20">
      <c r="A6" s="5"/>
      <c r="B6" s="6"/>
      <c r="C6" s="58"/>
      <c r="D6" s="58"/>
      <c r="E6" s="58"/>
      <c r="F6" s="58"/>
      <c r="G6" s="58"/>
      <c r="H6" s="58"/>
      <c r="I6" s="58"/>
      <c r="J6" s="58"/>
      <c r="K6" s="58"/>
      <c r="L6" s="58"/>
      <c r="M6" s="58"/>
      <c r="N6" s="58"/>
      <c r="O6" s="58"/>
      <c r="P6" s="58"/>
      <c r="Q6" s="58"/>
      <c r="R6" s="58"/>
      <c r="S6" s="58"/>
      <c r="T6" s="41"/>
    </row>
    <row r="7" spans="1:20">
      <c r="A7" s="5"/>
      <c r="B7" s="6"/>
      <c r="C7" s="6"/>
      <c r="D7" s="6"/>
      <c r="E7" s="6"/>
      <c r="F7" s="6"/>
      <c r="G7" s="6"/>
      <c r="H7" s="6"/>
      <c r="I7" s="6"/>
      <c r="J7" s="6"/>
      <c r="K7" s="6"/>
      <c r="L7" s="6"/>
      <c r="M7" s="24" t="str">
        <f>IF(認定判定!$J$2&gt;0,認定判定!$J$2,"令和　　　年　　　月　　　日")</f>
        <v>令和　　　年　　　月　　　日</v>
      </c>
      <c r="N7" s="24"/>
      <c r="O7" s="24"/>
      <c r="P7" s="24"/>
      <c r="Q7" s="24"/>
      <c r="R7" s="6"/>
      <c r="S7" s="6"/>
      <c r="T7" s="41"/>
    </row>
    <row r="8" ht="17.45" customHeight="1" spans="1:20">
      <c r="A8" s="5"/>
      <c r="B8" s="6"/>
      <c r="C8" s="6"/>
      <c r="D8" s="7" t="str">
        <f>IF(認定判定!$C$5&gt;0,認定判定!$C$5,"")</f>
        <v/>
      </c>
      <c r="E8" s="7"/>
      <c r="F8" s="7"/>
      <c r="G8" s="6" t="s">
        <v>408</v>
      </c>
      <c r="H8" s="6"/>
      <c r="I8" s="6"/>
      <c r="J8" s="6"/>
      <c r="K8" s="6"/>
      <c r="L8" s="6"/>
      <c r="M8" s="6"/>
      <c r="N8" s="6"/>
      <c r="O8" s="6"/>
      <c r="P8" s="6"/>
      <c r="Q8" s="6"/>
      <c r="R8" s="6"/>
      <c r="S8" s="6"/>
      <c r="T8" s="41"/>
    </row>
    <row r="9" ht="17.45" customHeight="1" spans="1:20">
      <c r="A9" s="5"/>
      <c r="B9" s="6"/>
      <c r="C9" s="8" t="str">
        <f>IF(認定判定!$H$14="","使用できません","")</f>
        <v>使用できません</v>
      </c>
      <c r="D9" s="8"/>
      <c r="E9" s="8"/>
      <c r="F9" s="8"/>
      <c r="G9" s="8"/>
      <c r="H9" s="8"/>
      <c r="I9" s="8"/>
      <c r="J9" s="6" t="s">
        <v>409</v>
      </c>
      <c r="K9" s="6"/>
      <c r="L9" s="25"/>
      <c r="M9" s="25"/>
      <c r="N9" s="25"/>
      <c r="O9" s="25"/>
      <c r="P9" s="25"/>
      <c r="Q9" s="25"/>
      <c r="R9" s="6"/>
      <c r="S9" s="6"/>
      <c r="T9" s="41"/>
    </row>
    <row r="10" ht="17.45" customHeight="1" spans="1:20">
      <c r="A10" s="5"/>
      <c r="B10" s="6"/>
      <c r="C10" s="8"/>
      <c r="D10" s="8"/>
      <c r="E10" s="8"/>
      <c r="F10" s="8"/>
      <c r="G10" s="8"/>
      <c r="H10" s="8"/>
      <c r="I10" s="8"/>
      <c r="J10" s="6" t="s">
        <v>410</v>
      </c>
      <c r="K10" s="6"/>
      <c r="L10" s="25" t="str">
        <f>IF(認定判定!$C$2&gt;0,認定判定!$C$2,"")</f>
        <v/>
      </c>
      <c r="M10" s="25"/>
      <c r="N10" s="25"/>
      <c r="O10" s="25"/>
      <c r="P10" s="25"/>
      <c r="Q10" s="25"/>
      <c r="R10" s="6"/>
      <c r="S10" s="6"/>
      <c r="T10" s="41"/>
    </row>
    <row r="11" ht="17.45" customHeight="1" spans="1:20">
      <c r="A11" s="5"/>
      <c r="B11" s="6"/>
      <c r="C11" s="8"/>
      <c r="D11" s="8"/>
      <c r="E11" s="8"/>
      <c r="F11" s="8"/>
      <c r="G11" s="8"/>
      <c r="H11" s="8"/>
      <c r="I11" s="8"/>
      <c r="J11" s="6" t="s">
        <v>411</v>
      </c>
      <c r="K11" s="6"/>
      <c r="L11" s="25" t="str">
        <f>IF(認定判定!$C$3&gt;0,認定判定!$C$3,"")</f>
        <v/>
      </c>
      <c r="M11" s="25"/>
      <c r="N11" s="25"/>
      <c r="O11" s="25"/>
      <c r="P11" s="25"/>
      <c r="Q11" s="25"/>
      <c r="T11" s="41"/>
    </row>
    <row r="12" ht="17.45" customHeight="1" spans="1:20">
      <c r="A12" s="5"/>
      <c r="B12" s="6"/>
      <c r="C12" s="8"/>
      <c r="D12" s="8"/>
      <c r="E12" s="8"/>
      <c r="F12" s="8"/>
      <c r="G12" s="8"/>
      <c r="H12" s="8"/>
      <c r="I12" s="8"/>
      <c r="J12" s="26"/>
      <c r="K12" s="26"/>
      <c r="L12" s="27" t="str">
        <f>IF(認定判定!$C$4&gt;0,認定判定!$C$4,"")</f>
        <v/>
      </c>
      <c r="M12" s="27"/>
      <c r="N12" s="27"/>
      <c r="O12" s="27"/>
      <c r="P12" s="27"/>
      <c r="Q12" s="27"/>
      <c r="R12" s="26"/>
      <c r="S12" s="6"/>
      <c r="T12" s="41"/>
    </row>
    <row r="13" ht="17.45" customHeight="1" spans="1:20">
      <c r="A13" s="5"/>
      <c r="B13" s="6"/>
      <c r="C13" s="6"/>
      <c r="D13" s="6"/>
      <c r="E13" s="6"/>
      <c r="F13" s="6"/>
      <c r="G13" s="6"/>
      <c r="H13" s="6"/>
      <c r="I13" s="6"/>
      <c r="J13" s="6"/>
      <c r="K13" s="6"/>
      <c r="L13" s="6"/>
      <c r="M13" s="6"/>
      <c r="N13" s="6"/>
      <c r="O13" s="6"/>
      <c r="P13" s="6"/>
      <c r="Q13" s="6"/>
      <c r="R13" s="6"/>
      <c r="S13" s="6"/>
      <c r="T13" s="41"/>
    </row>
    <row r="14" ht="17.45" customHeight="1" spans="1:20">
      <c r="A14" s="5"/>
      <c r="B14" s="9" t="str">
        <f>"　　私は、"&amp;認定判定!$J$27&amp;"を営んでいるが、下記のとおり、"&amp;認定判定!$J$5&amp;"が生じているため、経営の安定に支障が生じておりますので、中小企業信用保険法第２条第５項第５号の規定に基づき認定されるようお願いします。"</f>
        <v>　　私は、　　　　　　　　　　　　　　　　　　業を営んでいるが、下記のとおり、が生じているため、経営の安定に支障が生じておりますので、中小企業信用保険法第２条第５項第５号の規定に基づき認定されるようお願いします。</v>
      </c>
      <c r="C14" s="9"/>
      <c r="D14" s="9"/>
      <c r="E14" s="9"/>
      <c r="F14" s="9"/>
      <c r="G14" s="9"/>
      <c r="H14" s="9"/>
      <c r="I14" s="9"/>
      <c r="J14" s="9"/>
      <c r="K14" s="9"/>
      <c r="L14" s="9"/>
      <c r="M14" s="9"/>
      <c r="N14" s="9"/>
      <c r="O14" s="9"/>
      <c r="P14" s="9"/>
      <c r="Q14" s="9"/>
      <c r="R14" s="9"/>
      <c r="S14" s="9"/>
      <c r="T14" s="41"/>
    </row>
    <row r="15" ht="26.25" customHeight="1" spans="1:20">
      <c r="A15" s="5"/>
      <c r="B15" s="9"/>
      <c r="C15" s="9"/>
      <c r="D15" s="9"/>
      <c r="E15" s="9"/>
      <c r="F15" s="9"/>
      <c r="G15" s="9"/>
      <c r="H15" s="9"/>
      <c r="I15" s="9"/>
      <c r="J15" s="9"/>
      <c r="K15" s="9"/>
      <c r="L15" s="9"/>
      <c r="M15" s="9"/>
      <c r="N15" s="9"/>
      <c r="O15" s="9"/>
      <c r="P15" s="9"/>
      <c r="Q15" s="9"/>
      <c r="R15" s="9"/>
      <c r="S15" s="9"/>
      <c r="T15" s="41"/>
    </row>
    <row r="16" ht="17.25" customHeight="1" spans="1:20">
      <c r="A16" s="5"/>
      <c r="B16" s="6"/>
      <c r="C16" s="9"/>
      <c r="D16" s="9"/>
      <c r="E16" s="9"/>
      <c r="F16" s="9"/>
      <c r="G16" s="9"/>
      <c r="H16" s="9"/>
      <c r="I16" s="9"/>
      <c r="J16" s="9"/>
      <c r="K16" s="9"/>
      <c r="L16" s="9"/>
      <c r="M16" s="9"/>
      <c r="N16" s="9"/>
      <c r="O16" s="9"/>
      <c r="P16" s="9"/>
      <c r="Q16" s="9"/>
      <c r="R16" s="9"/>
      <c r="S16" s="9"/>
      <c r="T16" s="41"/>
    </row>
    <row r="17" ht="17.25" customHeight="1" spans="1:20">
      <c r="A17" s="5"/>
      <c r="B17" s="6"/>
      <c r="C17" s="10" t="s">
        <v>413</v>
      </c>
      <c r="D17" s="10"/>
      <c r="E17" s="10"/>
      <c r="F17" s="10"/>
      <c r="G17" s="10"/>
      <c r="H17" s="10"/>
      <c r="I17" s="10"/>
      <c r="J17" s="10"/>
      <c r="K17" s="10"/>
      <c r="L17" s="10"/>
      <c r="M17" s="10"/>
      <c r="N17" s="10"/>
      <c r="O17" s="10"/>
      <c r="P17" s="10"/>
      <c r="Q17" s="10"/>
      <c r="R17" s="10"/>
      <c r="S17" s="10"/>
      <c r="T17" s="41"/>
    </row>
    <row r="18" ht="17.45" customHeight="1" spans="1:20">
      <c r="A18" s="5"/>
      <c r="B18" s="6"/>
      <c r="C18" s="6" t="s">
        <v>459</v>
      </c>
      <c r="D18" s="6"/>
      <c r="E18" s="6"/>
      <c r="F18" s="6"/>
      <c r="G18" s="6"/>
      <c r="H18" s="6"/>
      <c r="I18" s="6"/>
      <c r="J18" s="6"/>
      <c r="K18" s="6"/>
      <c r="L18" s="6"/>
      <c r="M18" s="6"/>
      <c r="T18" s="41"/>
    </row>
    <row r="19" ht="17.45" customHeight="1" spans="1:20">
      <c r="A19" s="5"/>
      <c r="B19" s="6"/>
      <c r="C19" s="6"/>
      <c r="D19" s="6"/>
      <c r="E19" s="59" t="s">
        <v>417</v>
      </c>
      <c r="F19" s="59"/>
      <c r="G19" s="60" t="s">
        <v>418</v>
      </c>
      <c r="H19" s="60"/>
      <c r="I19" s="6"/>
      <c r="J19" s="29"/>
      <c r="K19" s="74" t="s">
        <v>464</v>
      </c>
      <c r="L19" s="74"/>
      <c r="M19" s="75"/>
      <c r="N19" s="75"/>
      <c r="O19" s="75">
        <f>認定判定!$C$30</f>
        <v>0</v>
      </c>
      <c r="P19" s="75"/>
      <c r="Q19" s="75"/>
      <c r="R19" s="75"/>
      <c r="S19" s="92"/>
      <c r="T19" s="41"/>
    </row>
    <row r="20" ht="17.45" customHeight="1" spans="1:20">
      <c r="A20" s="5"/>
      <c r="B20" s="6"/>
      <c r="C20" s="6"/>
      <c r="D20" s="6"/>
      <c r="E20" s="61" t="s">
        <v>420</v>
      </c>
      <c r="F20" s="61"/>
      <c r="G20" s="60"/>
      <c r="H20" s="60"/>
      <c r="I20" s="6"/>
      <c r="J20" s="29"/>
      <c r="K20" s="77" t="s">
        <v>465</v>
      </c>
      <c r="L20" s="77"/>
      <c r="M20" s="78"/>
      <c r="N20" s="78"/>
      <c r="O20" s="78">
        <f>認定判定!$C$30</f>
        <v>0</v>
      </c>
      <c r="P20" s="78"/>
      <c r="Q20" s="78"/>
      <c r="R20" s="78"/>
      <c r="S20" s="29"/>
      <c r="T20" s="41"/>
    </row>
    <row r="21" ht="17.45" customHeight="1" spans="1:20">
      <c r="A21" s="5"/>
      <c r="B21" s="6"/>
      <c r="C21" s="6"/>
      <c r="D21" s="6"/>
      <c r="E21" s="15" t="s">
        <v>460</v>
      </c>
      <c r="F21" s="15"/>
      <c r="G21" s="15"/>
      <c r="H21" s="15"/>
      <c r="I21" s="15"/>
      <c r="J21" s="33"/>
      <c r="K21" s="33"/>
      <c r="L21" s="33"/>
      <c r="M21" s="29"/>
      <c r="N21" s="86"/>
      <c r="O21" s="86"/>
      <c r="P21" s="86"/>
      <c r="Q21" s="87"/>
      <c r="R21" s="29"/>
      <c r="S21" s="33"/>
      <c r="T21" s="41"/>
    </row>
    <row r="22" ht="17.45" customHeight="1" spans="1:20">
      <c r="A22" s="5"/>
      <c r="B22" s="6"/>
      <c r="C22" s="6"/>
      <c r="D22" s="6"/>
      <c r="E22" s="15"/>
      <c r="F22" s="15"/>
      <c r="G22" s="15"/>
      <c r="H22" s="15"/>
      <c r="I22" s="15"/>
      <c r="J22" s="33"/>
      <c r="K22" s="81" t="s">
        <v>466</v>
      </c>
      <c r="L22" s="31"/>
      <c r="M22" s="82"/>
      <c r="N22" s="82"/>
      <c r="O22" s="82">
        <f ca="1">SUM(認定判定!$C$16:認定判定!$C$18)</f>
        <v>0</v>
      </c>
      <c r="P22" s="82"/>
      <c r="Q22" s="82"/>
      <c r="R22" s="94" t="str">
        <f>認定判定!$D$9</f>
        <v>円</v>
      </c>
      <c r="S22" s="33"/>
      <c r="T22" s="41"/>
    </row>
    <row r="23" ht="17.45" customHeight="1" spans="1:20">
      <c r="A23" s="5"/>
      <c r="B23" s="6"/>
      <c r="C23" s="6"/>
      <c r="D23" s="6"/>
      <c r="E23" s="15"/>
      <c r="F23" s="15"/>
      <c r="G23" s="15"/>
      <c r="H23" s="15"/>
      <c r="I23" s="15"/>
      <c r="J23" s="33"/>
      <c r="K23" s="83" t="s">
        <v>467</v>
      </c>
      <c r="L23" s="84"/>
      <c r="M23" s="85"/>
      <c r="N23" s="85"/>
      <c r="O23" s="82">
        <f ca="1">SUM(認定判定!$C$16:認定判定!$C$18)</f>
        <v>0</v>
      </c>
      <c r="P23" s="82"/>
      <c r="Q23" s="82"/>
      <c r="R23" s="95" t="str">
        <f>認定判定!$D$9</f>
        <v>円</v>
      </c>
      <c r="S23" s="33"/>
      <c r="T23" s="41"/>
    </row>
    <row r="24" ht="17.25" customHeight="1" spans="1:20">
      <c r="A24" s="5"/>
      <c r="B24" s="6"/>
      <c r="C24" s="6"/>
      <c r="D24" s="6"/>
      <c r="E24" s="15" t="s">
        <v>461</v>
      </c>
      <c r="F24" s="15"/>
      <c r="G24" s="15"/>
      <c r="H24" s="15"/>
      <c r="I24" s="15"/>
      <c r="J24" s="33"/>
      <c r="K24" s="33"/>
      <c r="L24" s="33"/>
      <c r="M24" s="33"/>
      <c r="N24" s="80"/>
      <c r="O24" s="80"/>
      <c r="P24" s="80"/>
      <c r="Q24" s="93"/>
      <c r="R24" s="29"/>
      <c r="S24" s="33"/>
      <c r="T24" s="41"/>
    </row>
    <row r="25" ht="17.25" customHeight="1" spans="1:20">
      <c r="A25" s="5"/>
      <c r="B25" s="6"/>
      <c r="C25" s="6"/>
      <c r="D25" s="6"/>
      <c r="E25" s="15"/>
      <c r="F25" s="15"/>
      <c r="G25" s="15"/>
      <c r="H25" s="15"/>
      <c r="I25" s="15"/>
      <c r="J25" s="33"/>
      <c r="K25" s="81" t="s">
        <v>466</v>
      </c>
      <c r="L25" s="31"/>
      <c r="M25" s="82"/>
      <c r="N25" s="82"/>
      <c r="O25" s="82">
        <f ca="1">SUM(認定判定!$C$10:認定判定!$C$12)</f>
        <v>0</v>
      </c>
      <c r="P25" s="82"/>
      <c r="Q25" s="82"/>
      <c r="R25" s="94" t="str">
        <f>認定判定!$D$9</f>
        <v>円</v>
      </c>
      <c r="S25" s="33"/>
      <c r="T25" s="41"/>
    </row>
    <row r="26" ht="17.25" customHeight="1" spans="1:20">
      <c r="A26" s="5"/>
      <c r="B26" s="6"/>
      <c r="C26" s="6"/>
      <c r="D26" s="6"/>
      <c r="E26" s="15"/>
      <c r="F26" s="15"/>
      <c r="G26" s="15"/>
      <c r="H26" s="15"/>
      <c r="I26" s="15"/>
      <c r="J26" s="33"/>
      <c r="K26" s="83" t="s">
        <v>467</v>
      </c>
      <c r="L26" s="84"/>
      <c r="M26" s="85"/>
      <c r="N26" s="85"/>
      <c r="O26" s="82">
        <f ca="1">SUM(認定判定!$C$10:認定判定!$C$12)</f>
        <v>0</v>
      </c>
      <c r="P26" s="82"/>
      <c r="Q26" s="82"/>
      <c r="R26" s="95" t="str">
        <f>認定判定!$D$9</f>
        <v>円</v>
      </c>
      <c r="S26" s="33"/>
      <c r="T26" s="41"/>
    </row>
    <row r="27" ht="5.25" customHeight="1" spans="1:20">
      <c r="A27" s="17"/>
      <c r="B27" s="18"/>
      <c r="C27" s="18"/>
      <c r="D27" s="19"/>
      <c r="E27" s="19"/>
      <c r="F27" s="19"/>
      <c r="G27" s="19"/>
      <c r="H27" s="19"/>
      <c r="I27" s="19"/>
      <c r="J27" s="19"/>
      <c r="K27" s="19"/>
      <c r="L27" s="19"/>
      <c r="M27" s="19"/>
      <c r="N27" s="19"/>
      <c r="O27" s="19"/>
      <c r="P27" s="19"/>
      <c r="Q27" s="19"/>
      <c r="R27" s="19"/>
      <c r="S27" s="19"/>
      <c r="T27" s="44"/>
    </row>
    <row r="28" ht="17.45" customHeight="1" spans="3:3">
      <c r="C28" s="1" t="s">
        <v>429</v>
      </c>
    </row>
    <row r="29" ht="17.45" customHeight="1" spans="3:19">
      <c r="C29" s="1" t="s">
        <v>23</v>
      </c>
      <c r="D29" s="22" t="s">
        <v>430</v>
      </c>
      <c r="E29" s="22"/>
      <c r="F29" s="22"/>
      <c r="G29" s="22"/>
      <c r="H29" s="22"/>
      <c r="I29" s="22"/>
      <c r="J29" s="22"/>
      <c r="K29" s="22"/>
      <c r="L29" s="22"/>
      <c r="M29" s="22"/>
      <c r="N29" s="22"/>
      <c r="O29" s="22"/>
      <c r="P29" s="22"/>
      <c r="Q29" s="22"/>
      <c r="R29" s="22"/>
      <c r="S29" s="21"/>
    </row>
    <row r="30" ht="17.45" customHeight="1" spans="3:19">
      <c r="C30" s="1" t="s">
        <v>24</v>
      </c>
      <c r="D30" s="23" t="s">
        <v>431</v>
      </c>
      <c r="E30" s="23"/>
      <c r="F30" s="23"/>
      <c r="G30" s="23"/>
      <c r="H30" s="23"/>
      <c r="I30" s="23"/>
      <c r="J30" s="23"/>
      <c r="K30" s="23"/>
      <c r="L30" s="23"/>
      <c r="M30" s="23"/>
      <c r="N30" s="23"/>
      <c r="O30" s="23"/>
      <c r="P30" s="23"/>
      <c r="Q30" s="23"/>
      <c r="R30" s="23"/>
      <c r="S30" s="21"/>
    </row>
    <row r="31" ht="17.45" customHeight="1" spans="3:19">
      <c r="C31" s="23"/>
      <c r="D31" s="23"/>
      <c r="E31" s="23"/>
      <c r="F31" s="23"/>
      <c r="G31" s="23"/>
      <c r="H31" s="23"/>
      <c r="I31" s="23"/>
      <c r="J31" s="23"/>
      <c r="K31" s="23"/>
      <c r="L31" s="23"/>
      <c r="M31" s="23"/>
      <c r="N31" s="23"/>
      <c r="O31" s="23"/>
      <c r="P31" s="23"/>
      <c r="Q31" s="23"/>
      <c r="R31" s="23"/>
      <c r="S31" s="22"/>
    </row>
    <row r="32" s="1" customFormat="1" ht="17.45" customHeight="1" spans="3:18">
      <c r="C32" s="23"/>
      <c r="D32" s="23"/>
      <c r="E32" s="23"/>
      <c r="F32" s="23"/>
      <c r="G32" s="23"/>
      <c r="H32" s="23"/>
      <c r="I32" s="23"/>
      <c r="J32" s="23"/>
      <c r="K32" s="23"/>
      <c r="L32" s="23"/>
      <c r="M32" s="23"/>
      <c r="N32" s="23"/>
      <c r="O32" s="23"/>
      <c r="P32" s="23"/>
      <c r="Q32" s="23"/>
      <c r="R32" s="23"/>
    </row>
    <row r="33" s="1" customFormat="1" ht="17.45" customHeight="1" spans="4:4">
      <c r="D33" s="1" t="s">
        <v>432</v>
      </c>
    </row>
    <row r="34" s="1" customFormat="1" ht="17.45" customHeight="1" spans="4:4">
      <c r="D34" s="1" t="s">
        <v>433</v>
      </c>
    </row>
    <row r="35" s="1" customFormat="1" ht="17.45" customHeight="1" spans="4:4">
      <c r="D35" s="1" t="s">
        <v>434</v>
      </c>
    </row>
    <row r="36" s="1" customFormat="1" ht="17.45" customHeight="1" spans="3:3">
      <c r="C36" s="1" t="s">
        <v>468</v>
      </c>
    </row>
    <row r="37" s="1" customFormat="1" ht="17.45" customHeight="1" spans="4:4">
      <c r="D37" s="1" t="s">
        <v>436</v>
      </c>
    </row>
    <row r="38" s="1" customFormat="1" ht="17.45" customHeight="1"/>
    <row r="39" s="1" customFormat="1" ht="17.45" customHeight="1"/>
  </sheetData>
  <sheetProtection password="EFF8" sheet="1" objects="1" scenarios="1"/>
  <mergeCells count="26">
    <mergeCell ref="A2:G2"/>
    <mergeCell ref="H2:M2"/>
    <mergeCell ref="N2:T2"/>
    <mergeCell ref="A3:G3"/>
    <mergeCell ref="H3:M3"/>
    <mergeCell ref="N3:T3"/>
    <mergeCell ref="B5:S5"/>
    <mergeCell ref="M7:Q7"/>
    <mergeCell ref="D8:F8"/>
    <mergeCell ref="L9:Q9"/>
    <mergeCell ref="L10:Q10"/>
    <mergeCell ref="L11:Q11"/>
    <mergeCell ref="L12:Q12"/>
    <mergeCell ref="C17:R17"/>
    <mergeCell ref="E19:F19"/>
    <mergeCell ref="O19:R19"/>
    <mergeCell ref="E20:F20"/>
    <mergeCell ref="O20:R20"/>
    <mergeCell ref="O22:Q22"/>
    <mergeCell ref="O23:Q23"/>
    <mergeCell ref="O25:Q25"/>
    <mergeCell ref="O26:Q26"/>
    <mergeCell ref="B14:S15"/>
    <mergeCell ref="C9:I11"/>
    <mergeCell ref="G19:H20"/>
    <mergeCell ref="D30:R31"/>
  </mergeCells>
  <conditionalFormatting sqref="C9:I12">
    <cfRule type="cellIs" dxfId="7" priority="1"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T46"/>
  <sheetViews>
    <sheetView showGridLines="0" view="pageBreakPreview" zoomScale="85" zoomScaleNormal="100" zoomScaleSheetLayoutView="85" topLeftCell="A10" workbookViewId="0">
      <selection activeCell="B10" sqref="B10"/>
    </sheetView>
  </sheetViews>
  <sheetFormatPr defaultColWidth="9" defaultRowHeight="13.5"/>
  <cols>
    <col min="1" max="1" width="0.875" style="1" customWidth="1"/>
    <col min="2" max="19" width="4.875" style="1" customWidth="1"/>
    <col min="20" max="20" width="0.875" style="1" customWidth="1"/>
    <col min="21" max="16384" width="9" style="2"/>
  </cols>
  <sheetData>
    <row r="1" ht="17.25" customHeight="1" spans="1:20">
      <c r="A1" s="97" t="s">
        <v>454</v>
      </c>
      <c r="B1" s="98"/>
      <c r="C1" s="98"/>
      <c r="D1" s="98"/>
      <c r="E1" s="98"/>
      <c r="F1" s="98"/>
      <c r="G1" s="98"/>
      <c r="H1" s="99"/>
      <c r="I1" s="99"/>
      <c r="J1" s="99"/>
      <c r="K1" s="99"/>
      <c r="L1" s="99"/>
      <c r="M1" s="99"/>
      <c r="N1" s="99"/>
      <c r="O1" s="99"/>
      <c r="P1" s="99"/>
      <c r="Q1" s="99"/>
      <c r="R1" s="99"/>
      <c r="S1" s="99"/>
      <c r="T1" s="103"/>
    </row>
    <row r="2" ht="21" customHeight="1" spans="1:20">
      <c r="A2" s="100"/>
      <c r="B2" s="101"/>
      <c r="C2" s="101"/>
      <c r="D2" s="101"/>
      <c r="E2" s="101"/>
      <c r="F2" s="101"/>
      <c r="G2" s="102"/>
      <c r="H2" s="103"/>
      <c r="I2" s="71"/>
      <c r="J2" s="71"/>
      <c r="K2" s="71"/>
      <c r="L2" s="71"/>
      <c r="M2" s="71"/>
      <c r="N2" s="71"/>
      <c r="O2" s="71"/>
      <c r="P2" s="71"/>
      <c r="Q2" s="71"/>
      <c r="R2" s="71"/>
      <c r="S2" s="71"/>
      <c r="T2" s="71"/>
    </row>
    <row r="3" ht="21" customHeight="1" spans="1:20">
      <c r="A3" s="104"/>
      <c r="B3" s="104"/>
      <c r="C3" s="104"/>
      <c r="D3" s="104"/>
      <c r="E3" s="104"/>
      <c r="F3" s="104"/>
      <c r="G3" s="104"/>
      <c r="H3" s="71"/>
      <c r="I3" s="71"/>
      <c r="J3" s="71"/>
      <c r="K3" s="71"/>
      <c r="L3" s="71"/>
      <c r="M3" s="71"/>
      <c r="N3" s="71"/>
      <c r="O3" s="71"/>
      <c r="P3" s="71"/>
      <c r="Q3" s="71"/>
      <c r="R3" s="71"/>
      <c r="S3" s="71"/>
      <c r="T3" s="71"/>
    </row>
    <row r="4" ht="17.45" customHeight="1" spans="1:1">
      <c r="A4" s="1" t="s">
        <v>469</v>
      </c>
    </row>
    <row r="5" ht="17.25" spans="1:20">
      <c r="A5" s="3"/>
      <c r="B5" s="4" t="s">
        <v>470</v>
      </c>
      <c r="C5" s="4"/>
      <c r="D5" s="4"/>
      <c r="E5" s="4"/>
      <c r="F5" s="4"/>
      <c r="G5" s="4"/>
      <c r="H5" s="4"/>
      <c r="I5" s="4"/>
      <c r="J5" s="4"/>
      <c r="K5" s="4"/>
      <c r="L5" s="4"/>
      <c r="M5" s="4"/>
      <c r="N5" s="4"/>
      <c r="O5" s="4"/>
      <c r="P5" s="4"/>
      <c r="Q5" s="4"/>
      <c r="R5" s="4"/>
      <c r="S5" s="4"/>
      <c r="T5" s="40"/>
    </row>
    <row r="6" ht="17.25" spans="1:20">
      <c r="A6" s="5"/>
      <c r="B6" s="6"/>
      <c r="C6" s="58"/>
      <c r="D6" s="58"/>
      <c r="E6" s="58"/>
      <c r="F6" s="58"/>
      <c r="G6" s="58"/>
      <c r="H6" s="58"/>
      <c r="I6" s="58"/>
      <c r="J6" s="58"/>
      <c r="K6" s="58"/>
      <c r="L6" s="58"/>
      <c r="M6" s="58"/>
      <c r="N6" s="58"/>
      <c r="O6" s="58"/>
      <c r="P6" s="58"/>
      <c r="Q6" s="58"/>
      <c r="R6" s="58"/>
      <c r="S6" s="58"/>
      <c r="T6" s="41"/>
    </row>
    <row r="7" spans="1:20">
      <c r="A7" s="5"/>
      <c r="B7" s="6"/>
      <c r="C7" s="6"/>
      <c r="D7" s="6"/>
      <c r="E7" s="6"/>
      <c r="F7" s="6"/>
      <c r="G7" s="6"/>
      <c r="H7" s="6"/>
      <c r="I7" s="6"/>
      <c r="J7" s="6"/>
      <c r="K7" s="6"/>
      <c r="L7" s="6"/>
      <c r="M7" s="24" t="str">
        <f>IF(認定判定!$J$2&gt;0,認定判定!$J$2,"令和　　　年　　　月　　　日")</f>
        <v>令和　　　年　　　月　　　日</v>
      </c>
      <c r="N7" s="24"/>
      <c r="O7" s="24"/>
      <c r="P7" s="24"/>
      <c r="Q7" s="24"/>
      <c r="R7" s="6"/>
      <c r="S7" s="6"/>
      <c r="T7" s="41"/>
    </row>
    <row r="8" ht="17.45" customHeight="1" spans="1:20">
      <c r="A8" s="5"/>
      <c r="B8" s="6"/>
      <c r="C8" s="6"/>
      <c r="D8" s="7" t="str">
        <f>IF(認定判定!$C$5&gt;0,認定判定!$C$5,"")</f>
        <v/>
      </c>
      <c r="E8" s="7"/>
      <c r="F8" s="7"/>
      <c r="G8" s="6" t="s">
        <v>408</v>
      </c>
      <c r="H8" s="6"/>
      <c r="I8" s="6"/>
      <c r="J8" s="6"/>
      <c r="K8" s="6"/>
      <c r="L8" s="6"/>
      <c r="M8" s="6"/>
      <c r="N8" s="6"/>
      <c r="O8" s="6"/>
      <c r="P8" s="6"/>
      <c r="Q8" s="6"/>
      <c r="R8" s="6"/>
      <c r="S8" s="6"/>
      <c r="T8" s="41"/>
    </row>
    <row r="9" ht="17.45" customHeight="1" spans="1:20">
      <c r="A9" s="5"/>
      <c r="B9" s="6"/>
      <c r="C9" s="8" t="str">
        <f>IF(認定判定!$H$15="","使用できません","")</f>
        <v>使用できません</v>
      </c>
      <c r="D9" s="8"/>
      <c r="E9" s="8"/>
      <c r="F9" s="8"/>
      <c r="G9" s="8"/>
      <c r="H9" s="8"/>
      <c r="I9" s="8"/>
      <c r="J9" s="6" t="s">
        <v>409</v>
      </c>
      <c r="K9" s="6"/>
      <c r="L9" s="25"/>
      <c r="M9" s="25"/>
      <c r="N9" s="25"/>
      <c r="O9" s="25"/>
      <c r="P9" s="25"/>
      <c r="Q9" s="25"/>
      <c r="R9" s="6"/>
      <c r="S9" s="6"/>
      <c r="T9" s="41"/>
    </row>
    <row r="10" ht="17.45" customHeight="1" spans="1:20">
      <c r="A10" s="5"/>
      <c r="B10" s="6"/>
      <c r="C10" s="8"/>
      <c r="D10" s="8"/>
      <c r="E10" s="8"/>
      <c r="F10" s="8"/>
      <c r="G10" s="8"/>
      <c r="H10" s="8"/>
      <c r="I10" s="8"/>
      <c r="J10" s="6" t="s">
        <v>410</v>
      </c>
      <c r="K10" s="6"/>
      <c r="L10" s="25" t="str">
        <f>IF(認定判定!$C$2&gt;0,認定判定!$C$2,"")</f>
        <v/>
      </c>
      <c r="M10" s="25"/>
      <c r="N10" s="25"/>
      <c r="O10" s="25"/>
      <c r="P10" s="25"/>
      <c r="Q10" s="25"/>
      <c r="R10" s="6"/>
      <c r="S10" s="6"/>
      <c r="T10" s="41"/>
    </row>
    <row r="11" ht="17.45" customHeight="1" spans="1:20">
      <c r="A11" s="5"/>
      <c r="B11" s="6"/>
      <c r="C11" s="8"/>
      <c r="D11" s="8"/>
      <c r="E11" s="8"/>
      <c r="F11" s="8"/>
      <c r="G11" s="8"/>
      <c r="H11" s="8"/>
      <c r="I11" s="8"/>
      <c r="J11" s="6" t="s">
        <v>411</v>
      </c>
      <c r="K11" s="6"/>
      <c r="L11" s="25" t="str">
        <f>IF(認定判定!$C$3&gt;0,認定判定!$C$3,"")</f>
        <v/>
      </c>
      <c r="M11" s="25"/>
      <c r="N11" s="25"/>
      <c r="O11" s="25"/>
      <c r="P11" s="25"/>
      <c r="Q11" s="25"/>
      <c r="T11" s="41"/>
    </row>
    <row r="12" ht="17.45" customHeight="1" spans="1:20">
      <c r="A12" s="5"/>
      <c r="B12" s="6"/>
      <c r="C12" s="8"/>
      <c r="D12" s="8"/>
      <c r="E12" s="8"/>
      <c r="F12" s="8"/>
      <c r="G12" s="8"/>
      <c r="H12" s="8"/>
      <c r="I12" s="8"/>
      <c r="J12" s="26"/>
      <c r="K12" s="26"/>
      <c r="L12" s="27" t="str">
        <f>IF(認定判定!$C$4&gt;0,認定判定!$C$4,"")</f>
        <v/>
      </c>
      <c r="M12" s="27"/>
      <c r="N12" s="27"/>
      <c r="O12" s="27"/>
      <c r="P12" s="27"/>
      <c r="Q12" s="27"/>
      <c r="R12" s="26"/>
      <c r="S12" s="6"/>
      <c r="T12" s="41"/>
    </row>
    <row r="13" ht="17.45" customHeight="1" spans="1:20">
      <c r="A13" s="5"/>
      <c r="B13" s="6"/>
      <c r="C13" s="6"/>
      <c r="D13" s="6"/>
      <c r="E13" s="6"/>
      <c r="F13" s="6"/>
      <c r="G13" s="6"/>
      <c r="H13" s="6"/>
      <c r="I13" s="6"/>
      <c r="J13" s="6"/>
      <c r="K13" s="6"/>
      <c r="L13" s="6"/>
      <c r="M13" s="6"/>
      <c r="N13" s="6"/>
      <c r="O13" s="6"/>
      <c r="P13" s="6"/>
      <c r="Q13" s="6"/>
      <c r="R13" s="6"/>
      <c r="S13" s="6"/>
      <c r="T13" s="41"/>
    </row>
    <row r="14" ht="17.45" customHeight="1" spans="1:20">
      <c r="A14" s="5"/>
      <c r="B14" s="9" t="str">
        <f>"　　私は、表に記載する業を営んでいるが、令和２年新型コロナウイルス感染症の発生の影響に起因して、下記のとおり、"&amp;認定判定!$J$5&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が生じているため、経営の安定に支障が生じておりますので、中小企業信用保険法第２条第５項第５号の規定に基づき認定されるようお願いします。</v>
      </c>
      <c r="C14" s="9"/>
      <c r="D14" s="9"/>
      <c r="E14" s="9"/>
      <c r="F14" s="9"/>
      <c r="G14" s="9"/>
      <c r="H14" s="9"/>
      <c r="I14" s="9"/>
      <c r="J14" s="9"/>
      <c r="K14" s="9"/>
      <c r="L14" s="9"/>
      <c r="M14" s="9"/>
      <c r="N14" s="9"/>
      <c r="O14" s="9"/>
      <c r="P14" s="9"/>
      <c r="Q14" s="9"/>
      <c r="R14" s="9"/>
      <c r="S14" s="9"/>
      <c r="T14" s="41"/>
    </row>
    <row r="15" ht="26.25" customHeight="1" spans="1:20">
      <c r="A15" s="5"/>
      <c r="B15" s="9"/>
      <c r="C15" s="9"/>
      <c r="D15" s="9"/>
      <c r="E15" s="9"/>
      <c r="F15" s="9"/>
      <c r="G15" s="9"/>
      <c r="H15" s="9"/>
      <c r="I15" s="9"/>
      <c r="J15" s="9"/>
      <c r="K15" s="9"/>
      <c r="L15" s="9"/>
      <c r="M15" s="9"/>
      <c r="N15" s="9"/>
      <c r="O15" s="9"/>
      <c r="P15" s="9"/>
      <c r="Q15" s="9"/>
      <c r="R15" s="9"/>
      <c r="S15" s="9"/>
      <c r="T15" s="41"/>
    </row>
    <row r="16" ht="17.25" customHeight="1" spans="1:20">
      <c r="A16" s="5"/>
      <c r="B16" s="6" t="s">
        <v>457</v>
      </c>
      <c r="C16" s="9"/>
      <c r="D16" s="9"/>
      <c r="E16" s="9"/>
      <c r="F16" s="9"/>
      <c r="G16" s="9"/>
      <c r="H16" s="9"/>
      <c r="I16" s="9"/>
      <c r="J16" s="9"/>
      <c r="K16" s="9"/>
      <c r="L16" s="9"/>
      <c r="M16" s="9"/>
      <c r="N16" s="9"/>
      <c r="O16" s="9"/>
      <c r="P16" s="9"/>
      <c r="Q16" s="9"/>
      <c r="R16" s="9"/>
      <c r="S16" s="9"/>
      <c r="T16" s="41"/>
    </row>
    <row r="17" ht="17.45" customHeight="1" spans="1:20">
      <c r="A17" s="5"/>
      <c r="B17" s="105" t="str">
        <f>認定判定!$J$27</f>
        <v>　　　　　　　　　　　　　　　　　　業</v>
      </c>
      <c r="C17" s="106"/>
      <c r="D17" s="106"/>
      <c r="E17" s="106"/>
      <c r="F17" s="106"/>
      <c r="G17" s="107"/>
      <c r="H17" s="108" t="str">
        <f>認定判定!$J$28</f>
        <v/>
      </c>
      <c r="I17" s="110"/>
      <c r="J17" s="110"/>
      <c r="K17" s="110"/>
      <c r="L17" s="110"/>
      <c r="M17" s="110"/>
      <c r="N17" s="110" t="str">
        <f>認定判定!$J$29</f>
        <v/>
      </c>
      <c r="O17" s="110"/>
      <c r="P17" s="110"/>
      <c r="Q17" s="110"/>
      <c r="R17" s="110"/>
      <c r="S17" s="110"/>
      <c r="T17" s="41"/>
    </row>
    <row r="18" ht="17.45" customHeight="1" spans="1:20">
      <c r="A18" s="5"/>
      <c r="B18" s="109" t="str">
        <f>認定判定!$J$30</f>
        <v/>
      </c>
      <c r="C18" s="109"/>
      <c r="D18" s="109"/>
      <c r="E18" s="109"/>
      <c r="F18" s="109"/>
      <c r="G18" s="109"/>
      <c r="H18" s="110" t="str">
        <f>認定判定!$J$31</f>
        <v/>
      </c>
      <c r="I18" s="110"/>
      <c r="J18" s="110"/>
      <c r="K18" s="110"/>
      <c r="L18" s="110"/>
      <c r="M18" s="110"/>
      <c r="N18" s="110" t="str">
        <f>認定判定!$J$32</f>
        <v/>
      </c>
      <c r="O18" s="110"/>
      <c r="P18" s="110"/>
      <c r="Q18" s="110"/>
      <c r="R18" s="110"/>
      <c r="S18" s="110"/>
      <c r="T18" s="41"/>
    </row>
    <row r="19" ht="17.45" customHeight="1" spans="1:20">
      <c r="A19" s="5"/>
      <c r="B19" s="111" t="s">
        <v>458</v>
      </c>
      <c r="C19" s="111"/>
      <c r="D19" s="111"/>
      <c r="E19" s="111"/>
      <c r="F19" s="111"/>
      <c r="G19" s="111"/>
      <c r="H19" s="111"/>
      <c r="I19" s="111"/>
      <c r="J19" s="111"/>
      <c r="K19" s="111"/>
      <c r="L19" s="111"/>
      <c r="M19" s="111"/>
      <c r="N19" s="111"/>
      <c r="O19" s="111"/>
      <c r="P19" s="111"/>
      <c r="Q19" s="111"/>
      <c r="R19" s="111"/>
      <c r="S19" s="111"/>
      <c r="T19" s="41"/>
    </row>
    <row r="20" ht="17.45" customHeight="1" spans="1:20">
      <c r="A20" s="5"/>
      <c r="B20" s="112"/>
      <c r="C20" s="112"/>
      <c r="D20" s="112"/>
      <c r="E20" s="112"/>
      <c r="F20" s="112"/>
      <c r="G20" s="112"/>
      <c r="H20" s="112"/>
      <c r="I20" s="112"/>
      <c r="J20" s="112"/>
      <c r="K20" s="112"/>
      <c r="L20" s="112"/>
      <c r="M20" s="112"/>
      <c r="N20" s="112"/>
      <c r="O20" s="112"/>
      <c r="P20" s="112"/>
      <c r="Q20" s="112"/>
      <c r="R20" s="112"/>
      <c r="S20" s="112"/>
      <c r="T20" s="41"/>
    </row>
    <row r="21" ht="17.45" customHeight="1" spans="1:20">
      <c r="A21" s="5"/>
      <c r="B21" s="112"/>
      <c r="C21" s="112"/>
      <c r="D21" s="112"/>
      <c r="E21" s="112"/>
      <c r="F21" s="112"/>
      <c r="G21" s="112"/>
      <c r="H21" s="112"/>
      <c r="I21" s="112"/>
      <c r="J21" s="112"/>
      <c r="K21" s="112"/>
      <c r="L21" s="112"/>
      <c r="M21" s="112"/>
      <c r="N21" s="112"/>
      <c r="O21" s="112"/>
      <c r="P21" s="112"/>
      <c r="Q21" s="112"/>
      <c r="R21" s="112"/>
      <c r="S21" s="112"/>
      <c r="T21" s="41"/>
    </row>
    <row r="22" ht="17.45" customHeight="1" spans="1:20">
      <c r="A22" s="5"/>
      <c r="B22" s="6"/>
      <c r="C22" s="10" t="s">
        <v>413</v>
      </c>
      <c r="D22" s="10"/>
      <c r="E22" s="10"/>
      <c r="F22" s="10"/>
      <c r="G22" s="10"/>
      <c r="H22" s="10"/>
      <c r="I22" s="10"/>
      <c r="J22" s="10"/>
      <c r="K22" s="10"/>
      <c r="L22" s="10"/>
      <c r="M22" s="10"/>
      <c r="N22" s="10"/>
      <c r="O22" s="10"/>
      <c r="P22" s="10"/>
      <c r="Q22" s="10"/>
      <c r="R22" s="10"/>
      <c r="S22" s="10"/>
      <c r="T22" s="41"/>
    </row>
    <row r="23" ht="17.45" customHeight="1" spans="1:20">
      <c r="A23" s="5"/>
      <c r="B23" s="6"/>
      <c r="C23" s="6" t="s">
        <v>459</v>
      </c>
      <c r="D23" s="6"/>
      <c r="E23" s="6"/>
      <c r="F23" s="6"/>
      <c r="G23" s="6"/>
      <c r="H23" s="6"/>
      <c r="I23" s="6"/>
      <c r="J23" s="6"/>
      <c r="K23" s="6"/>
      <c r="L23" s="6"/>
      <c r="M23" s="6"/>
      <c r="T23" s="41"/>
    </row>
    <row r="24" ht="17.45" customHeight="1" spans="1:20">
      <c r="A24" s="5"/>
      <c r="B24" s="6"/>
      <c r="C24" s="6"/>
      <c r="D24" s="6" t="s">
        <v>471</v>
      </c>
      <c r="E24" s="6"/>
      <c r="F24" s="6"/>
      <c r="G24" s="6"/>
      <c r="H24" s="6"/>
      <c r="I24" s="6"/>
      <c r="J24" s="6"/>
      <c r="K24" s="6"/>
      <c r="L24" s="6"/>
      <c r="M24" s="6"/>
      <c r="T24" s="41"/>
    </row>
    <row r="25" ht="17.45" customHeight="1" spans="1:20">
      <c r="A25" s="5"/>
      <c r="B25" s="6"/>
      <c r="C25" s="6"/>
      <c r="D25" s="6"/>
      <c r="E25" s="59" t="s">
        <v>417</v>
      </c>
      <c r="F25" s="59"/>
      <c r="G25" s="60" t="s">
        <v>418</v>
      </c>
      <c r="H25" s="60"/>
      <c r="I25" s="6"/>
      <c r="J25" s="29"/>
      <c r="L25" s="113" t="s">
        <v>419</v>
      </c>
      <c r="M25" s="113"/>
      <c r="N25" s="114">
        <f>認定判定!$C$26</f>
        <v>0</v>
      </c>
      <c r="O25" s="114"/>
      <c r="P25" s="114"/>
      <c r="Q25" s="113"/>
      <c r="S25" s="92"/>
      <c r="T25" s="41"/>
    </row>
    <row r="26" ht="17.45" customHeight="1" spans="1:20">
      <c r="A26" s="5"/>
      <c r="B26" s="6"/>
      <c r="C26" s="6"/>
      <c r="D26" s="6"/>
      <c r="E26" s="61" t="s">
        <v>420</v>
      </c>
      <c r="F26" s="61"/>
      <c r="G26" s="60"/>
      <c r="H26" s="60"/>
      <c r="I26" s="6"/>
      <c r="J26" s="29"/>
      <c r="K26" s="29"/>
      <c r="L26" s="115"/>
      <c r="M26" s="115"/>
      <c r="N26" s="116"/>
      <c r="O26" s="116"/>
      <c r="P26" s="116"/>
      <c r="Q26" s="115"/>
      <c r="R26" s="119"/>
      <c r="S26" s="29"/>
      <c r="T26" s="41"/>
    </row>
    <row r="27" ht="17.45" customHeight="1" spans="1:20">
      <c r="A27" s="5"/>
      <c r="B27" s="6"/>
      <c r="C27" s="6"/>
      <c r="D27" s="6"/>
      <c r="E27" s="15" t="s">
        <v>472</v>
      </c>
      <c r="F27" s="15"/>
      <c r="G27" s="15"/>
      <c r="H27" s="15"/>
      <c r="I27" s="15"/>
      <c r="J27" s="33"/>
      <c r="K27" s="33"/>
      <c r="L27" s="33"/>
      <c r="M27" s="29"/>
      <c r="N27" s="82">
        <f>認定判定!$C$18</f>
        <v>0</v>
      </c>
      <c r="O27" s="82"/>
      <c r="P27" s="82"/>
      <c r="Q27" s="74" t="str">
        <f>認定判定!$D$9</f>
        <v>円</v>
      </c>
      <c r="R27" s="29"/>
      <c r="S27" s="33"/>
      <c r="T27" s="41"/>
    </row>
    <row r="28" ht="17.45" customHeight="1" spans="1:20">
      <c r="A28" s="5"/>
      <c r="B28" s="6"/>
      <c r="C28" s="6"/>
      <c r="D28" s="6"/>
      <c r="E28" s="15" t="s">
        <v>422</v>
      </c>
      <c r="F28" s="15"/>
      <c r="G28" s="15"/>
      <c r="H28" s="15"/>
      <c r="I28" s="15"/>
      <c r="J28" s="33"/>
      <c r="K28" s="33"/>
      <c r="L28" s="33"/>
      <c r="M28" s="33"/>
      <c r="N28" s="85">
        <f>認定判定!$C$12</f>
        <v>0</v>
      </c>
      <c r="O28" s="85"/>
      <c r="P28" s="85"/>
      <c r="Q28" s="77" t="str">
        <f>認定判定!$D$9</f>
        <v>円</v>
      </c>
      <c r="R28" s="29"/>
      <c r="S28" s="33"/>
      <c r="T28" s="41"/>
    </row>
    <row r="29" ht="17.45" customHeight="1" spans="1:20">
      <c r="A29" s="5"/>
      <c r="B29" s="6"/>
      <c r="C29" s="6"/>
      <c r="D29" s="64" t="s">
        <v>473</v>
      </c>
      <c r="E29" s="45"/>
      <c r="F29" s="45"/>
      <c r="G29" s="45"/>
      <c r="H29" s="45"/>
      <c r="I29" s="45"/>
      <c r="J29" s="45"/>
      <c r="K29" s="45"/>
      <c r="L29" s="45"/>
      <c r="M29" s="6"/>
      <c r="N29" s="6"/>
      <c r="O29" s="6"/>
      <c r="P29" s="6"/>
      <c r="Q29" s="6"/>
      <c r="R29" s="6"/>
      <c r="S29" s="45"/>
      <c r="T29" s="41"/>
    </row>
    <row r="30" ht="17.45" customHeight="1" spans="1:20">
      <c r="A30" s="5"/>
      <c r="B30" s="6"/>
      <c r="C30" s="6"/>
      <c r="D30" s="64"/>
      <c r="E30" s="59" t="s">
        <v>424</v>
      </c>
      <c r="F30" s="59"/>
      <c r="G30" s="59"/>
      <c r="H30" s="59"/>
      <c r="I30" s="60" t="s">
        <v>418</v>
      </c>
      <c r="J30" s="60"/>
      <c r="L30" s="113" t="s">
        <v>419</v>
      </c>
      <c r="M30" s="113"/>
      <c r="N30" s="118">
        <f>認定判定!$C$31</f>
        <v>0</v>
      </c>
      <c r="O30" s="118"/>
      <c r="P30" s="118"/>
      <c r="Q30" s="118"/>
      <c r="R30" s="6"/>
      <c r="S30" s="45"/>
      <c r="T30" s="41"/>
    </row>
    <row r="31" ht="17.45" customHeight="1" spans="1:20">
      <c r="A31" s="5"/>
      <c r="B31" s="6"/>
      <c r="C31" s="6"/>
      <c r="D31" s="45"/>
      <c r="E31" s="125" t="s">
        <v>425</v>
      </c>
      <c r="F31" s="125"/>
      <c r="G31" s="125"/>
      <c r="H31" s="125"/>
      <c r="I31" s="60"/>
      <c r="J31" s="60"/>
      <c r="K31" s="29"/>
      <c r="L31" s="115"/>
      <c r="M31" s="115"/>
      <c r="N31" s="116"/>
      <c r="O31" s="116"/>
      <c r="P31" s="116"/>
      <c r="Q31" s="115"/>
      <c r="R31" s="6"/>
      <c r="S31" s="45"/>
      <c r="T31" s="41"/>
    </row>
    <row r="32" ht="17.45" customHeight="1" spans="1:20">
      <c r="A32" s="5"/>
      <c r="B32" s="6"/>
      <c r="C32" s="6"/>
      <c r="D32" s="45"/>
      <c r="E32" s="15" t="s">
        <v>426</v>
      </c>
      <c r="F32" s="15"/>
      <c r="G32" s="15"/>
      <c r="H32" s="15"/>
      <c r="I32" s="15"/>
      <c r="J32" s="33"/>
      <c r="K32" s="33"/>
      <c r="L32" s="33"/>
      <c r="M32" s="29"/>
      <c r="N32" s="82">
        <f>SUM(認定判定!$C$19:$C$20)</f>
        <v>0</v>
      </c>
      <c r="O32" s="82"/>
      <c r="P32" s="82"/>
      <c r="Q32" s="74" t="str">
        <f>認定判定!$D$9</f>
        <v>円</v>
      </c>
      <c r="R32" s="6"/>
      <c r="S32" s="45"/>
      <c r="T32" s="41"/>
    </row>
    <row r="33" ht="17.45" customHeight="1" spans="1:20">
      <c r="A33" s="5"/>
      <c r="B33" s="6"/>
      <c r="C33" s="6"/>
      <c r="D33" s="45"/>
      <c r="E33" s="15" t="s">
        <v>427</v>
      </c>
      <c r="F33" s="15"/>
      <c r="G33" s="15"/>
      <c r="H33" s="15"/>
      <c r="I33" s="15"/>
      <c r="J33" s="33"/>
      <c r="K33" s="33"/>
      <c r="L33" s="33"/>
      <c r="M33" s="33"/>
      <c r="N33" s="85">
        <f>SUM(認定判定!$C$13:$C$14)</f>
        <v>0</v>
      </c>
      <c r="O33" s="85"/>
      <c r="P33" s="85"/>
      <c r="Q33" s="77" t="str">
        <f>認定判定!$D$9</f>
        <v>円</v>
      </c>
      <c r="R33" s="6"/>
      <c r="S33" s="45"/>
      <c r="T33" s="41"/>
    </row>
    <row r="34" ht="17.45" customHeight="1" spans="1:20">
      <c r="A34" s="17"/>
      <c r="B34" s="18"/>
      <c r="C34" s="18"/>
      <c r="D34" s="19"/>
      <c r="E34" s="19"/>
      <c r="F34" s="19"/>
      <c r="G34" s="19"/>
      <c r="H34" s="19"/>
      <c r="I34" s="19"/>
      <c r="J34" s="19"/>
      <c r="K34" s="19"/>
      <c r="L34" s="19"/>
      <c r="M34" s="19"/>
      <c r="N34" s="19"/>
      <c r="O34" s="19"/>
      <c r="P34" s="19"/>
      <c r="Q34" s="19"/>
      <c r="R34" s="19"/>
      <c r="S34" s="19"/>
      <c r="T34" s="44"/>
    </row>
    <row r="35" ht="17.45" customHeight="1" spans="3:3">
      <c r="C35" s="1" t="s">
        <v>429</v>
      </c>
    </row>
    <row r="36" ht="17.45" customHeight="1" spans="3:19">
      <c r="C36" s="1" t="s">
        <v>23</v>
      </c>
      <c r="D36" s="22" t="s">
        <v>430</v>
      </c>
      <c r="E36" s="22"/>
      <c r="F36" s="22"/>
      <c r="G36" s="22"/>
      <c r="H36" s="22"/>
      <c r="I36" s="22"/>
      <c r="J36" s="22"/>
      <c r="K36" s="22"/>
      <c r="L36" s="22"/>
      <c r="M36" s="22"/>
      <c r="N36" s="22"/>
      <c r="O36" s="22"/>
      <c r="P36" s="22"/>
      <c r="Q36" s="22"/>
      <c r="R36" s="22"/>
      <c r="S36" s="21"/>
    </row>
    <row r="37" s="1" customFormat="1" ht="17.45" customHeight="1" spans="3:19">
      <c r="C37" s="1" t="s">
        <v>24</v>
      </c>
      <c r="D37" s="23" t="s">
        <v>431</v>
      </c>
      <c r="E37" s="23"/>
      <c r="F37" s="23"/>
      <c r="G37" s="23"/>
      <c r="H37" s="23"/>
      <c r="I37" s="23"/>
      <c r="J37" s="23"/>
      <c r="K37" s="23"/>
      <c r="L37" s="23"/>
      <c r="M37" s="23"/>
      <c r="N37" s="23"/>
      <c r="O37" s="23"/>
      <c r="P37" s="23"/>
      <c r="Q37" s="23"/>
      <c r="R37" s="23"/>
      <c r="S37" s="21"/>
    </row>
    <row r="38" s="1" customFormat="1" ht="17.45" customHeight="1" spans="3:19">
      <c r="C38" s="23"/>
      <c r="D38" s="23"/>
      <c r="E38" s="23"/>
      <c r="F38" s="23"/>
      <c r="G38" s="23"/>
      <c r="H38" s="23"/>
      <c r="I38" s="23"/>
      <c r="J38" s="23"/>
      <c r="K38" s="23"/>
      <c r="L38" s="23"/>
      <c r="M38" s="23"/>
      <c r="N38" s="23"/>
      <c r="O38" s="23"/>
      <c r="P38" s="23"/>
      <c r="Q38" s="23"/>
      <c r="R38" s="23"/>
      <c r="S38" s="22"/>
    </row>
    <row r="39" s="1" customFormat="1" ht="17.45" customHeight="1" spans="3:18">
      <c r="C39" s="23"/>
      <c r="D39" s="23"/>
      <c r="E39" s="23"/>
      <c r="F39" s="23"/>
      <c r="G39" s="23"/>
      <c r="H39" s="23"/>
      <c r="I39" s="23"/>
      <c r="J39" s="23"/>
      <c r="K39" s="23"/>
      <c r="L39" s="23"/>
      <c r="M39" s="23"/>
      <c r="N39" s="23"/>
      <c r="O39" s="23"/>
      <c r="P39" s="23"/>
      <c r="Q39" s="23"/>
      <c r="R39" s="23"/>
    </row>
    <row r="40" s="1" customFormat="1" ht="17.45" customHeight="1" spans="4:4">
      <c r="D40" s="1" t="s">
        <v>432</v>
      </c>
    </row>
    <row r="41" s="1" customFormat="1" ht="17.45" customHeight="1" spans="4:4">
      <c r="D41" s="1" t="s">
        <v>433</v>
      </c>
    </row>
    <row r="42" s="1" customFormat="1" ht="17.45" customHeight="1" spans="4:4">
      <c r="D42" s="1" t="s">
        <v>434</v>
      </c>
    </row>
    <row r="43" s="1" customFormat="1" ht="17.45" customHeight="1" spans="3:3">
      <c r="C43" s="1" t="s">
        <v>435</v>
      </c>
    </row>
    <row r="44" s="1" customFormat="1" ht="17.45" customHeight="1" spans="4:4">
      <c r="D44" s="1" t="s">
        <v>436</v>
      </c>
    </row>
    <row r="45" s="1" customFormat="1" ht="17.45" customHeight="1"/>
    <row r="46" s="1" customFormat="1" ht="17.45" customHeight="1"/>
  </sheetData>
  <sheetProtection password="EFF8" sheet="1" objects="1" scenarios="1"/>
  <mergeCells count="43">
    <mergeCell ref="A1:T1"/>
    <mergeCell ref="A2:G2"/>
    <mergeCell ref="H2:M2"/>
    <mergeCell ref="N2:T2"/>
    <mergeCell ref="A3:G3"/>
    <mergeCell ref="H3:M3"/>
    <mergeCell ref="N3:T3"/>
    <mergeCell ref="B5:S5"/>
    <mergeCell ref="M7:Q7"/>
    <mergeCell ref="D8:F8"/>
    <mergeCell ref="L9:Q9"/>
    <mergeCell ref="L10:Q10"/>
    <mergeCell ref="L11:Q11"/>
    <mergeCell ref="L12:Q12"/>
    <mergeCell ref="B17:G17"/>
    <mergeCell ref="H17:M17"/>
    <mergeCell ref="N17:S17"/>
    <mergeCell ref="B18:G18"/>
    <mergeCell ref="H18:M18"/>
    <mergeCell ref="N18:S18"/>
    <mergeCell ref="C22:R22"/>
    <mergeCell ref="E25:F25"/>
    <mergeCell ref="L25:M25"/>
    <mergeCell ref="N25:P25"/>
    <mergeCell ref="E26:F26"/>
    <mergeCell ref="L26:M26"/>
    <mergeCell ref="N26:P26"/>
    <mergeCell ref="N27:P27"/>
    <mergeCell ref="N28:P28"/>
    <mergeCell ref="E30:H30"/>
    <mergeCell ref="L30:M30"/>
    <mergeCell ref="N30:Q30"/>
    <mergeCell ref="E31:H31"/>
    <mergeCell ref="L31:M31"/>
    <mergeCell ref="N31:P31"/>
    <mergeCell ref="N32:P32"/>
    <mergeCell ref="N33:P33"/>
    <mergeCell ref="D37:R38"/>
    <mergeCell ref="I30:J31"/>
    <mergeCell ref="B19:S21"/>
    <mergeCell ref="G25:H26"/>
    <mergeCell ref="C9:I11"/>
    <mergeCell ref="B14:S15"/>
  </mergeCells>
  <conditionalFormatting sqref="C9:I12">
    <cfRule type="cellIs" dxfId="8" priority="1"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T49"/>
  <sheetViews>
    <sheetView showGridLines="0" view="pageBreakPreview" zoomScale="85" zoomScaleNormal="100" zoomScaleSheetLayoutView="85" workbookViewId="0">
      <selection activeCell="A1" sqref="A1"/>
    </sheetView>
  </sheetViews>
  <sheetFormatPr defaultColWidth="9" defaultRowHeight="13.5"/>
  <cols>
    <col min="1" max="1" width="0.875" style="1" customWidth="1"/>
    <col min="2" max="19" width="4.875" style="1" customWidth="1"/>
    <col min="20" max="20" width="0.875" style="1" customWidth="1"/>
    <col min="21" max="16384" width="9" style="2"/>
  </cols>
  <sheetData>
    <row r="1" ht="17.25" customHeight="1" spans="1:20">
      <c r="A1" s="57"/>
      <c r="B1" s="57"/>
      <c r="C1" s="57"/>
      <c r="D1" s="57"/>
      <c r="E1" s="57"/>
      <c r="F1" s="57"/>
      <c r="G1" s="57"/>
      <c r="H1" s="57"/>
      <c r="I1" s="57"/>
      <c r="J1" s="57"/>
      <c r="K1" s="57"/>
      <c r="L1" s="57"/>
      <c r="M1" s="57"/>
      <c r="N1" s="57"/>
      <c r="O1" s="57"/>
      <c r="P1" s="57"/>
      <c r="Q1" s="57"/>
      <c r="R1" s="57"/>
      <c r="S1" s="57"/>
      <c r="T1" s="57"/>
    </row>
    <row r="2" ht="21" customHeight="1" spans="1:20">
      <c r="A2" s="10"/>
      <c r="B2" s="10"/>
      <c r="C2" s="10"/>
      <c r="D2" s="10"/>
      <c r="E2" s="10"/>
      <c r="F2" s="10"/>
      <c r="G2" s="10"/>
      <c r="H2" s="10"/>
      <c r="I2" s="10"/>
      <c r="J2" s="10"/>
      <c r="K2" s="10"/>
      <c r="L2" s="10"/>
      <c r="M2" s="68"/>
      <c r="N2" s="69" t="s">
        <v>454</v>
      </c>
      <c r="O2" s="70"/>
      <c r="P2" s="70"/>
      <c r="Q2" s="70"/>
      <c r="R2" s="70"/>
      <c r="S2" s="70"/>
      <c r="T2" s="91"/>
    </row>
    <row r="3" ht="21" customHeight="1" spans="1:20">
      <c r="A3" s="10"/>
      <c r="B3" s="10"/>
      <c r="C3" s="10"/>
      <c r="D3" s="10"/>
      <c r="E3" s="10"/>
      <c r="F3" s="10"/>
      <c r="G3" s="10"/>
      <c r="H3" s="10"/>
      <c r="I3" s="10"/>
      <c r="J3" s="10"/>
      <c r="K3" s="10"/>
      <c r="L3" s="10"/>
      <c r="M3" s="68"/>
      <c r="N3" s="71"/>
      <c r="O3" s="71"/>
      <c r="P3" s="71"/>
      <c r="Q3" s="71"/>
      <c r="R3" s="71"/>
      <c r="S3" s="71"/>
      <c r="T3" s="71"/>
    </row>
    <row r="4" ht="17.45" customHeight="1" spans="1:1">
      <c r="A4" s="1" t="s">
        <v>474</v>
      </c>
    </row>
    <row r="5" ht="17.25" spans="1:20">
      <c r="A5" s="3"/>
      <c r="B5" s="4" t="s">
        <v>475</v>
      </c>
      <c r="C5" s="4"/>
      <c r="D5" s="4"/>
      <c r="E5" s="4"/>
      <c r="F5" s="4"/>
      <c r="G5" s="4"/>
      <c r="H5" s="4"/>
      <c r="I5" s="4"/>
      <c r="J5" s="4"/>
      <c r="K5" s="4"/>
      <c r="L5" s="4"/>
      <c r="M5" s="4"/>
      <c r="N5" s="4"/>
      <c r="O5" s="4"/>
      <c r="P5" s="4"/>
      <c r="Q5" s="4"/>
      <c r="R5" s="4"/>
      <c r="S5" s="4"/>
      <c r="T5" s="40"/>
    </row>
    <row r="6" ht="17.25" spans="1:20">
      <c r="A6" s="5"/>
      <c r="B6" s="6"/>
      <c r="C6" s="58"/>
      <c r="D6" s="58"/>
      <c r="E6" s="58"/>
      <c r="F6" s="58"/>
      <c r="G6" s="58"/>
      <c r="H6" s="58"/>
      <c r="I6" s="58"/>
      <c r="J6" s="58"/>
      <c r="K6" s="58"/>
      <c r="L6" s="58"/>
      <c r="M6" s="58"/>
      <c r="N6" s="58"/>
      <c r="O6" s="58"/>
      <c r="P6" s="58"/>
      <c r="Q6" s="58"/>
      <c r="R6" s="58"/>
      <c r="S6" s="58"/>
      <c r="T6" s="41"/>
    </row>
    <row r="7" spans="1:20">
      <c r="A7" s="5"/>
      <c r="B7" s="6"/>
      <c r="C7" s="6"/>
      <c r="D7" s="6"/>
      <c r="E7" s="6"/>
      <c r="F7" s="6"/>
      <c r="G7" s="6"/>
      <c r="H7" s="6"/>
      <c r="I7" s="6"/>
      <c r="J7" s="6"/>
      <c r="K7" s="6"/>
      <c r="L7" s="6"/>
      <c r="M7" s="24" t="str">
        <f>IF(認定判定!$J$2&gt;0,認定判定!$J$2,"令和　　　年　　　月　　　日")</f>
        <v>令和　　　年　　　月　　　日</v>
      </c>
      <c r="N7" s="24"/>
      <c r="O7" s="24"/>
      <c r="P7" s="24"/>
      <c r="Q7" s="24"/>
      <c r="R7" s="6"/>
      <c r="S7" s="6"/>
      <c r="T7" s="41"/>
    </row>
    <row r="8" ht="17.45" customHeight="1" spans="1:20">
      <c r="A8" s="5"/>
      <c r="B8" s="6"/>
      <c r="C8" s="6"/>
      <c r="D8" s="7" t="str">
        <f>IF(認定判定!$C$5&gt;0,認定判定!$C$5,"")</f>
        <v/>
      </c>
      <c r="E8" s="7"/>
      <c r="F8" s="7"/>
      <c r="G8" s="6" t="s">
        <v>408</v>
      </c>
      <c r="H8" s="6"/>
      <c r="I8" s="6"/>
      <c r="J8" s="6"/>
      <c r="K8" s="6"/>
      <c r="L8" s="6"/>
      <c r="M8" s="6"/>
      <c r="N8" s="6"/>
      <c r="O8" s="6"/>
      <c r="P8" s="6"/>
      <c r="Q8" s="6"/>
      <c r="R8" s="6"/>
      <c r="S8" s="6"/>
      <c r="T8" s="41"/>
    </row>
    <row r="9" ht="17.45" customHeight="1" spans="1:20">
      <c r="A9" s="5"/>
      <c r="B9" s="6"/>
      <c r="C9" s="8" t="str">
        <f>IF(認定判定!$H$15="","使用できません","")</f>
        <v>使用できません</v>
      </c>
      <c r="D9" s="8"/>
      <c r="E9" s="8"/>
      <c r="F9" s="8"/>
      <c r="G9" s="8"/>
      <c r="H9" s="8"/>
      <c r="I9" s="8"/>
      <c r="J9" s="6" t="s">
        <v>409</v>
      </c>
      <c r="K9" s="6"/>
      <c r="L9" s="25"/>
      <c r="M9" s="25"/>
      <c r="N9" s="25"/>
      <c r="O9" s="25"/>
      <c r="P9" s="25"/>
      <c r="Q9" s="25"/>
      <c r="R9" s="6"/>
      <c r="S9" s="6"/>
      <c r="T9" s="41"/>
    </row>
    <row r="10" ht="17.45" customHeight="1" spans="1:20">
      <c r="A10" s="5"/>
      <c r="B10" s="6"/>
      <c r="C10" s="8"/>
      <c r="D10" s="8"/>
      <c r="E10" s="8"/>
      <c r="F10" s="8"/>
      <c r="G10" s="8"/>
      <c r="H10" s="8"/>
      <c r="I10" s="8"/>
      <c r="J10" s="6" t="s">
        <v>410</v>
      </c>
      <c r="K10" s="6"/>
      <c r="L10" s="25" t="str">
        <f>IF(認定判定!$C$2&gt;0,認定判定!$C$2,"")</f>
        <v/>
      </c>
      <c r="M10" s="25"/>
      <c r="N10" s="25"/>
      <c r="O10" s="25"/>
      <c r="P10" s="25"/>
      <c r="Q10" s="25"/>
      <c r="R10" s="6"/>
      <c r="S10" s="6"/>
      <c r="T10" s="41"/>
    </row>
    <row r="11" ht="17.45" customHeight="1" spans="1:20">
      <c r="A11" s="5"/>
      <c r="B11" s="6"/>
      <c r="C11" s="8"/>
      <c r="D11" s="8"/>
      <c r="E11" s="8"/>
      <c r="F11" s="8"/>
      <c r="G11" s="8"/>
      <c r="H11" s="8"/>
      <c r="I11" s="8"/>
      <c r="J11" s="6" t="s">
        <v>411</v>
      </c>
      <c r="K11" s="6"/>
      <c r="L11" s="25" t="str">
        <f>IF(認定判定!$C$3&gt;0,認定判定!$C$3,"")</f>
        <v/>
      </c>
      <c r="M11" s="25"/>
      <c r="N11" s="25"/>
      <c r="O11" s="25"/>
      <c r="P11" s="25"/>
      <c r="Q11" s="25"/>
      <c r="T11" s="41"/>
    </row>
    <row r="12" ht="17.45" customHeight="1" spans="1:20">
      <c r="A12" s="5"/>
      <c r="B12" s="6"/>
      <c r="C12" s="8"/>
      <c r="D12" s="8"/>
      <c r="E12" s="8"/>
      <c r="F12" s="8"/>
      <c r="G12" s="8"/>
      <c r="H12" s="8"/>
      <c r="I12" s="8"/>
      <c r="J12" s="26"/>
      <c r="K12" s="26"/>
      <c r="L12" s="27" t="str">
        <f>IF(認定判定!$C$4&gt;0,認定判定!$C$4,"")</f>
        <v/>
      </c>
      <c r="M12" s="27"/>
      <c r="N12" s="27"/>
      <c r="O12" s="27"/>
      <c r="P12" s="27"/>
      <c r="Q12" s="27"/>
      <c r="R12" s="26"/>
      <c r="S12" s="6"/>
      <c r="T12" s="41"/>
    </row>
    <row r="13" ht="17.45" customHeight="1" spans="1:20">
      <c r="A13" s="5"/>
      <c r="B13" s="6"/>
      <c r="C13" s="6"/>
      <c r="D13" s="6"/>
      <c r="E13" s="6"/>
      <c r="F13" s="6"/>
      <c r="G13" s="6"/>
      <c r="H13" s="6"/>
      <c r="I13" s="6"/>
      <c r="J13" s="6"/>
      <c r="K13" s="6"/>
      <c r="L13" s="6"/>
      <c r="M13" s="6"/>
      <c r="N13" s="6"/>
      <c r="O13" s="6"/>
      <c r="P13" s="6"/>
      <c r="Q13" s="6"/>
      <c r="R13" s="6"/>
      <c r="S13" s="6"/>
      <c r="T13" s="41"/>
    </row>
    <row r="14" ht="17.45" customHeight="1" spans="1:20">
      <c r="A14" s="5"/>
      <c r="B14" s="9" t="str">
        <f>"　　私は、"&amp;認定判定!$J$27&amp;"を営んでいるが、令和２年新型コロナウイルス感染症の発生の影響に起因して、下記のとおり、"&amp;認定判定!$J$5&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が生じているため、経営の安定に支障が生じておりますので、中小企業信用保険法第２条第５項第５号の規定に基づき認定されるようお願いします。</v>
      </c>
      <c r="C14" s="9"/>
      <c r="D14" s="9"/>
      <c r="E14" s="9"/>
      <c r="F14" s="9"/>
      <c r="G14" s="9"/>
      <c r="H14" s="9"/>
      <c r="I14" s="9"/>
      <c r="J14" s="9"/>
      <c r="K14" s="9"/>
      <c r="L14" s="9"/>
      <c r="M14" s="9"/>
      <c r="N14" s="9"/>
      <c r="O14" s="9"/>
      <c r="P14" s="9"/>
      <c r="Q14" s="9"/>
      <c r="R14" s="9"/>
      <c r="S14" s="9"/>
      <c r="T14" s="41"/>
    </row>
    <row r="15" ht="26.25" customHeight="1" spans="1:20">
      <c r="A15" s="5"/>
      <c r="B15" s="9"/>
      <c r="C15" s="9"/>
      <c r="D15" s="9"/>
      <c r="E15" s="9"/>
      <c r="F15" s="9"/>
      <c r="G15" s="9"/>
      <c r="H15" s="9"/>
      <c r="I15" s="9"/>
      <c r="J15" s="9"/>
      <c r="K15" s="9"/>
      <c r="L15" s="9"/>
      <c r="M15" s="9"/>
      <c r="N15" s="9"/>
      <c r="O15" s="9"/>
      <c r="P15" s="9"/>
      <c r="Q15" s="9"/>
      <c r="R15" s="9"/>
      <c r="S15" s="9"/>
      <c r="T15" s="41"/>
    </row>
    <row r="16" ht="18" customHeight="1" spans="1:20">
      <c r="A16" s="5"/>
      <c r="B16" s="9"/>
      <c r="C16" s="9"/>
      <c r="D16" s="9"/>
      <c r="E16" s="9"/>
      <c r="F16" s="9"/>
      <c r="G16" s="9"/>
      <c r="H16" s="9"/>
      <c r="I16" s="9"/>
      <c r="J16" s="9"/>
      <c r="K16" s="9"/>
      <c r="L16" s="9"/>
      <c r="M16" s="9"/>
      <c r="N16" s="9"/>
      <c r="O16" s="9"/>
      <c r="P16" s="9"/>
      <c r="Q16" s="9"/>
      <c r="R16" s="9"/>
      <c r="S16" s="9"/>
      <c r="T16" s="41"/>
    </row>
    <row r="17" ht="17.45" customHeight="1" spans="1:20">
      <c r="A17" s="5"/>
      <c r="B17" s="6"/>
      <c r="C17" s="10" t="s">
        <v>413</v>
      </c>
      <c r="D17" s="10"/>
      <c r="E17" s="10"/>
      <c r="F17" s="10"/>
      <c r="G17" s="10"/>
      <c r="H17" s="10"/>
      <c r="I17" s="10"/>
      <c r="J17" s="10"/>
      <c r="K17" s="10"/>
      <c r="L17" s="10"/>
      <c r="M17" s="10"/>
      <c r="N17" s="10"/>
      <c r="O17" s="10"/>
      <c r="P17" s="10"/>
      <c r="Q17" s="10"/>
      <c r="R17" s="10"/>
      <c r="S17" s="10"/>
      <c r="T17" s="41"/>
    </row>
    <row r="18" ht="17.45" customHeight="1" spans="1:20">
      <c r="A18" s="5"/>
      <c r="B18" s="6"/>
      <c r="C18" s="6" t="s">
        <v>459</v>
      </c>
      <c r="D18" s="6"/>
      <c r="E18" s="6"/>
      <c r="F18" s="6"/>
      <c r="G18" s="6"/>
      <c r="H18" s="6"/>
      <c r="I18" s="6"/>
      <c r="J18" s="6"/>
      <c r="K18" s="6"/>
      <c r="L18" s="6"/>
      <c r="M18" s="6"/>
      <c r="T18" s="41"/>
    </row>
    <row r="19" ht="17.25" customHeight="1" spans="1:20">
      <c r="A19" s="5"/>
      <c r="B19" s="6"/>
      <c r="C19" s="6"/>
      <c r="D19" s="6" t="s">
        <v>471</v>
      </c>
      <c r="E19" s="6"/>
      <c r="F19" s="6"/>
      <c r="G19" s="6"/>
      <c r="H19" s="6"/>
      <c r="I19" s="6"/>
      <c r="J19" s="6"/>
      <c r="K19" s="6"/>
      <c r="L19" s="6"/>
      <c r="M19" s="6"/>
      <c r="T19" s="41"/>
    </row>
    <row r="20" ht="17.45" customHeight="1" spans="1:20">
      <c r="A20" s="5"/>
      <c r="B20" s="6"/>
      <c r="C20" s="6"/>
      <c r="D20" s="6"/>
      <c r="E20" s="59" t="s">
        <v>417</v>
      </c>
      <c r="F20" s="59"/>
      <c r="G20" s="60" t="s">
        <v>418</v>
      </c>
      <c r="H20" s="60"/>
      <c r="I20" s="6"/>
      <c r="J20" s="29"/>
      <c r="K20" s="74" t="s">
        <v>464</v>
      </c>
      <c r="L20" s="74"/>
      <c r="M20" s="75"/>
      <c r="N20" s="75"/>
      <c r="O20" s="75">
        <f>認定判定!$C$26</f>
        <v>0</v>
      </c>
      <c r="P20" s="75"/>
      <c r="Q20" s="75"/>
      <c r="R20" s="75"/>
      <c r="S20" s="92"/>
      <c r="T20" s="41"/>
    </row>
    <row r="21" ht="17.45" customHeight="1" spans="1:20">
      <c r="A21" s="5"/>
      <c r="B21" s="6"/>
      <c r="C21" s="6"/>
      <c r="D21" s="6"/>
      <c r="E21" s="61" t="s">
        <v>420</v>
      </c>
      <c r="F21" s="61"/>
      <c r="G21" s="60"/>
      <c r="H21" s="60"/>
      <c r="I21" s="6"/>
      <c r="J21" s="29"/>
      <c r="K21" s="77" t="s">
        <v>465</v>
      </c>
      <c r="L21" s="77"/>
      <c r="M21" s="78"/>
      <c r="N21" s="78"/>
      <c r="O21" s="78">
        <f>認定判定!$C$26</f>
        <v>0</v>
      </c>
      <c r="P21" s="78"/>
      <c r="Q21" s="78"/>
      <c r="R21" s="78"/>
      <c r="S21" s="29"/>
      <c r="T21" s="41"/>
    </row>
    <row r="22" ht="17.45" customHeight="1" spans="1:20">
      <c r="A22" s="5"/>
      <c r="B22" s="6"/>
      <c r="C22" s="6"/>
      <c r="D22" s="6"/>
      <c r="E22" s="15" t="s">
        <v>472</v>
      </c>
      <c r="F22" s="15"/>
      <c r="G22" s="15"/>
      <c r="H22" s="15"/>
      <c r="I22" s="15"/>
      <c r="J22" s="33"/>
      <c r="K22" s="33"/>
      <c r="L22" s="33"/>
      <c r="M22" s="29"/>
      <c r="N22" s="80"/>
      <c r="O22" s="80"/>
      <c r="P22" s="80"/>
      <c r="Q22" s="93"/>
      <c r="R22" s="29"/>
      <c r="S22" s="33"/>
      <c r="T22" s="41"/>
    </row>
    <row r="23" ht="17.45" customHeight="1" spans="1:20">
      <c r="A23" s="5"/>
      <c r="B23" s="6"/>
      <c r="C23" s="6"/>
      <c r="D23" s="6"/>
      <c r="E23" s="15"/>
      <c r="F23" s="15"/>
      <c r="G23" s="15"/>
      <c r="H23" s="15"/>
      <c r="I23" s="15"/>
      <c r="J23" s="33"/>
      <c r="K23" s="81" t="s">
        <v>466</v>
      </c>
      <c r="L23" s="31"/>
      <c r="M23" s="82"/>
      <c r="N23" s="82"/>
      <c r="O23" s="82">
        <f>認定判定!$C$18</f>
        <v>0</v>
      </c>
      <c r="P23" s="82"/>
      <c r="Q23" s="82"/>
      <c r="R23" s="94" t="str">
        <f>認定判定!$D$9</f>
        <v>円</v>
      </c>
      <c r="S23" s="33"/>
      <c r="T23" s="41"/>
    </row>
    <row r="24" ht="17.45" customHeight="1" spans="1:20">
      <c r="A24" s="5"/>
      <c r="B24" s="6"/>
      <c r="C24" s="6"/>
      <c r="D24" s="6"/>
      <c r="E24" s="15"/>
      <c r="F24" s="15"/>
      <c r="G24" s="15"/>
      <c r="H24" s="15"/>
      <c r="I24" s="15"/>
      <c r="J24" s="33"/>
      <c r="K24" s="83" t="s">
        <v>467</v>
      </c>
      <c r="L24" s="84"/>
      <c r="M24" s="85"/>
      <c r="N24" s="85"/>
      <c r="O24" s="82">
        <f>認定判定!$C$18</f>
        <v>0</v>
      </c>
      <c r="P24" s="82"/>
      <c r="Q24" s="82"/>
      <c r="R24" s="95" t="str">
        <f>認定判定!$D$9</f>
        <v>円</v>
      </c>
      <c r="S24" s="33"/>
      <c r="T24" s="41"/>
    </row>
    <row r="25" ht="17.45" customHeight="1" spans="1:20">
      <c r="A25" s="5"/>
      <c r="B25" s="6"/>
      <c r="C25" s="6"/>
      <c r="D25" s="6"/>
      <c r="E25" s="15" t="s">
        <v>422</v>
      </c>
      <c r="F25" s="15"/>
      <c r="G25" s="15"/>
      <c r="H25" s="15"/>
      <c r="I25" s="15"/>
      <c r="J25" s="33"/>
      <c r="K25" s="33"/>
      <c r="L25" s="33"/>
      <c r="M25" s="33"/>
      <c r="N25" s="80"/>
      <c r="O25" s="80"/>
      <c r="P25" s="80"/>
      <c r="Q25" s="93"/>
      <c r="R25" s="29"/>
      <c r="S25" s="33"/>
      <c r="T25" s="41"/>
    </row>
    <row r="26" ht="17.45" customHeight="1" spans="1:20">
      <c r="A26" s="5"/>
      <c r="B26" s="6"/>
      <c r="C26" s="6"/>
      <c r="D26" s="6"/>
      <c r="E26" s="15"/>
      <c r="F26" s="15"/>
      <c r="G26" s="15"/>
      <c r="H26" s="15"/>
      <c r="I26" s="15"/>
      <c r="J26" s="33"/>
      <c r="K26" s="81" t="s">
        <v>466</v>
      </c>
      <c r="L26" s="31"/>
      <c r="M26" s="82"/>
      <c r="N26" s="82"/>
      <c r="O26" s="82">
        <f>認定判定!$C$12</f>
        <v>0</v>
      </c>
      <c r="P26" s="82"/>
      <c r="Q26" s="82"/>
      <c r="R26" s="94" t="str">
        <f>認定判定!$D$9</f>
        <v>円</v>
      </c>
      <c r="S26" s="33"/>
      <c r="T26" s="41"/>
    </row>
    <row r="27" ht="17.45" customHeight="1" spans="1:20">
      <c r="A27" s="5"/>
      <c r="B27" s="6"/>
      <c r="C27" s="6"/>
      <c r="D27" s="6"/>
      <c r="E27" s="15"/>
      <c r="F27" s="15"/>
      <c r="G27" s="15"/>
      <c r="H27" s="15"/>
      <c r="I27" s="15"/>
      <c r="J27" s="33"/>
      <c r="K27" s="83" t="s">
        <v>467</v>
      </c>
      <c r="L27" s="84"/>
      <c r="M27" s="85"/>
      <c r="N27" s="85"/>
      <c r="O27" s="82">
        <f>認定判定!$C$12</f>
        <v>0</v>
      </c>
      <c r="P27" s="82"/>
      <c r="Q27" s="82"/>
      <c r="R27" s="95" t="str">
        <f>認定判定!$D$9</f>
        <v>円</v>
      </c>
      <c r="S27" s="33"/>
      <c r="T27" s="41"/>
    </row>
    <row r="28" ht="17.45" customHeight="1" spans="1:20">
      <c r="A28" s="5"/>
      <c r="B28" s="6"/>
      <c r="C28" s="6"/>
      <c r="D28" s="64" t="s">
        <v>473</v>
      </c>
      <c r="E28" s="45"/>
      <c r="F28" s="45"/>
      <c r="G28" s="45"/>
      <c r="H28" s="45"/>
      <c r="I28" s="45"/>
      <c r="J28" s="45"/>
      <c r="K28" s="45"/>
      <c r="L28" s="45"/>
      <c r="M28" s="6"/>
      <c r="N28" s="6"/>
      <c r="O28" s="6"/>
      <c r="P28" s="6"/>
      <c r="Q28" s="6"/>
      <c r="R28" s="6"/>
      <c r="S28" s="45"/>
      <c r="T28" s="41"/>
    </row>
    <row r="29" ht="17.45" customHeight="1" spans="1:20">
      <c r="A29" s="5"/>
      <c r="B29" s="6"/>
      <c r="C29" s="6"/>
      <c r="D29" s="64"/>
      <c r="E29" s="59" t="s">
        <v>424</v>
      </c>
      <c r="F29" s="59"/>
      <c r="G29" s="59"/>
      <c r="H29" s="59"/>
      <c r="I29" s="60" t="s">
        <v>418</v>
      </c>
      <c r="J29" s="60"/>
      <c r="K29" s="74" t="s">
        <v>464</v>
      </c>
      <c r="L29" s="74"/>
      <c r="M29" s="75"/>
      <c r="N29" s="75"/>
      <c r="O29" s="89">
        <f>認定判定!$C$31</f>
        <v>0</v>
      </c>
      <c r="P29" s="89"/>
      <c r="Q29" s="89"/>
      <c r="R29" s="89"/>
      <c r="S29" s="45"/>
      <c r="T29" s="41"/>
    </row>
    <row r="30" ht="17.45" customHeight="1" spans="1:20">
      <c r="A30" s="5"/>
      <c r="B30" s="6"/>
      <c r="C30" s="6"/>
      <c r="D30" s="45"/>
      <c r="E30" s="125" t="s">
        <v>425</v>
      </c>
      <c r="F30" s="125"/>
      <c r="G30" s="125"/>
      <c r="H30" s="125"/>
      <c r="I30" s="60"/>
      <c r="J30" s="60"/>
      <c r="K30" s="77" t="s">
        <v>465</v>
      </c>
      <c r="L30" s="77"/>
      <c r="M30" s="78"/>
      <c r="N30" s="78"/>
      <c r="O30" s="90">
        <f>認定判定!$C$31</f>
        <v>0</v>
      </c>
      <c r="P30" s="90"/>
      <c r="Q30" s="90"/>
      <c r="R30" s="90"/>
      <c r="S30" s="45"/>
      <c r="T30" s="41"/>
    </row>
    <row r="31" ht="17.45" customHeight="1" spans="1:20">
      <c r="A31" s="5"/>
      <c r="B31" s="6"/>
      <c r="C31" s="6"/>
      <c r="D31" s="45"/>
      <c r="E31" s="15" t="s">
        <v>426</v>
      </c>
      <c r="F31" s="15"/>
      <c r="G31" s="15"/>
      <c r="H31" s="15"/>
      <c r="I31" s="15"/>
      <c r="J31" s="33"/>
      <c r="K31" s="33"/>
      <c r="L31" s="33"/>
      <c r="M31" s="29"/>
      <c r="N31" s="80"/>
      <c r="O31" s="80"/>
      <c r="P31" s="80"/>
      <c r="Q31" s="93"/>
      <c r="R31" s="6"/>
      <c r="S31" s="45"/>
      <c r="T31" s="41"/>
    </row>
    <row r="32" ht="17.45" customHeight="1" spans="1:20">
      <c r="A32" s="5"/>
      <c r="B32" s="6"/>
      <c r="C32" s="6"/>
      <c r="D32" s="45"/>
      <c r="E32" s="15"/>
      <c r="F32" s="15"/>
      <c r="G32" s="15"/>
      <c r="H32" s="15"/>
      <c r="I32" s="15"/>
      <c r="J32" s="33"/>
      <c r="K32" s="81" t="s">
        <v>466</v>
      </c>
      <c r="L32" s="31"/>
      <c r="M32" s="82"/>
      <c r="N32" s="82"/>
      <c r="O32" s="82">
        <f>SUM(認定判定!$C$19:$C$20)</f>
        <v>0</v>
      </c>
      <c r="P32" s="82"/>
      <c r="Q32" s="82"/>
      <c r="R32" s="94" t="str">
        <f>認定判定!$D$9</f>
        <v>円</v>
      </c>
      <c r="S32" s="45"/>
      <c r="T32" s="41"/>
    </row>
    <row r="33" ht="17.45" customHeight="1" spans="1:20">
      <c r="A33" s="5"/>
      <c r="B33" s="6"/>
      <c r="C33" s="6"/>
      <c r="D33" s="45"/>
      <c r="E33" s="15"/>
      <c r="F33" s="15"/>
      <c r="G33" s="15"/>
      <c r="H33" s="15"/>
      <c r="I33" s="15"/>
      <c r="J33" s="33"/>
      <c r="K33" s="83" t="s">
        <v>467</v>
      </c>
      <c r="L33" s="84"/>
      <c r="M33" s="85"/>
      <c r="N33" s="85"/>
      <c r="O33" s="82">
        <f>SUM(認定判定!$C$19:$C$20)</f>
        <v>0</v>
      </c>
      <c r="P33" s="82"/>
      <c r="Q33" s="82"/>
      <c r="R33" s="95" t="str">
        <f>認定判定!$D$9</f>
        <v>円</v>
      </c>
      <c r="S33" s="45"/>
      <c r="T33" s="41"/>
    </row>
    <row r="34" ht="17.45" customHeight="1" spans="1:20">
      <c r="A34" s="5"/>
      <c r="B34" s="6"/>
      <c r="C34" s="6"/>
      <c r="D34" s="45"/>
      <c r="E34" s="15" t="s">
        <v>427</v>
      </c>
      <c r="F34" s="15"/>
      <c r="G34" s="15"/>
      <c r="H34" s="15"/>
      <c r="I34" s="15"/>
      <c r="J34" s="33"/>
      <c r="K34" s="33"/>
      <c r="L34" s="33"/>
      <c r="M34" s="33"/>
      <c r="N34" s="80"/>
      <c r="O34" s="80"/>
      <c r="P34" s="80"/>
      <c r="Q34" s="93"/>
      <c r="R34" s="6"/>
      <c r="S34" s="45"/>
      <c r="T34" s="41"/>
    </row>
    <row r="35" ht="17.45" customHeight="1" spans="1:20">
      <c r="A35" s="5"/>
      <c r="B35" s="6"/>
      <c r="C35" s="6"/>
      <c r="D35" s="45"/>
      <c r="E35" s="15"/>
      <c r="F35" s="15"/>
      <c r="G35" s="15"/>
      <c r="H35" s="15"/>
      <c r="I35" s="15"/>
      <c r="J35" s="33"/>
      <c r="K35" s="81" t="s">
        <v>466</v>
      </c>
      <c r="L35" s="31"/>
      <c r="M35" s="82"/>
      <c r="N35" s="82"/>
      <c r="O35" s="82">
        <f>SUM(認定判定!$C$13:$C$14)</f>
        <v>0</v>
      </c>
      <c r="P35" s="82"/>
      <c r="Q35" s="82"/>
      <c r="R35" s="94" t="str">
        <f>認定判定!$D$9</f>
        <v>円</v>
      </c>
      <c r="S35" s="45"/>
      <c r="T35" s="41"/>
    </row>
    <row r="36" ht="17.45" customHeight="1" spans="1:20">
      <c r="A36" s="5"/>
      <c r="B36" s="6"/>
      <c r="C36" s="6"/>
      <c r="D36" s="45"/>
      <c r="E36" s="15"/>
      <c r="F36" s="15"/>
      <c r="G36" s="15"/>
      <c r="H36" s="15"/>
      <c r="I36" s="15"/>
      <c r="J36" s="33"/>
      <c r="K36" s="83" t="s">
        <v>467</v>
      </c>
      <c r="L36" s="84"/>
      <c r="M36" s="85"/>
      <c r="N36" s="85"/>
      <c r="O36" s="82">
        <f>SUM(認定判定!$C$13:$C$14)</f>
        <v>0</v>
      </c>
      <c r="P36" s="82"/>
      <c r="Q36" s="82"/>
      <c r="R36" s="95" t="str">
        <f>認定判定!$D$9</f>
        <v>円</v>
      </c>
      <c r="S36" s="45"/>
      <c r="T36" s="41"/>
    </row>
    <row r="37" ht="17.45" customHeight="1" spans="1:20">
      <c r="A37" s="17"/>
      <c r="B37" s="18"/>
      <c r="C37" s="18"/>
      <c r="D37" s="19"/>
      <c r="E37" s="19"/>
      <c r="F37" s="19"/>
      <c r="G37" s="19"/>
      <c r="H37" s="19"/>
      <c r="I37" s="19"/>
      <c r="J37" s="19"/>
      <c r="K37" s="19"/>
      <c r="L37" s="19"/>
      <c r="M37" s="19"/>
      <c r="N37" s="19"/>
      <c r="O37" s="19"/>
      <c r="P37" s="19"/>
      <c r="Q37" s="19"/>
      <c r="R37" s="19"/>
      <c r="S37" s="19"/>
      <c r="T37" s="44"/>
    </row>
    <row r="38" ht="17.45" customHeight="1" spans="3:3">
      <c r="C38" s="1" t="s">
        <v>429</v>
      </c>
    </row>
    <row r="39" ht="17.45" customHeight="1" spans="3:19">
      <c r="C39" s="1" t="s">
        <v>23</v>
      </c>
      <c r="D39" s="22" t="s">
        <v>430</v>
      </c>
      <c r="E39" s="22"/>
      <c r="F39" s="22"/>
      <c r="G39" s="22"/>
      <c r="H39" s="22"/>
      <c r="I39" s="22"/>
      <c r="J39" s="22"/>
      <c r="K39" s="22"/>
      <c r="L39" s="22"/>
      <c r="M39" s="22"/>
      <c r="N39" s="22"/>
      <c r="O39" s="22"/>
      <c r="P39" s="22"/>
      <c r="Q39" s="22"/>
      <c r="R39" s="22"/>
      <c r="S39" s="21"/>
    </row>
    <row r="40" s="1" customFormat="1" ht="17.45" customHeight="1" spans="3:19">
      <c r="C40" s="1" t="s">
        <v>24</v>
      </c>
      <c r="D40" s="23" t="s">
        <v>431</v>
      </c>
      <c r="E40" s="23"/>
      <c r="F40" s="23"/>
      <c r="G40" s="23"/>
      <c r="H40" s="23"/>
      <c r="I40" s="23"/>
      <c r="J40" s="23"/>
      <c r="K40" s="23"/>
      <c r="L40" s="23"/>
      <c r="M40" s="23"/>
      <c r="N40" s="23"/>
      <c r="O40" s="23"/>
      <c r="P40" s="23"/>
      <c r="Q40" s="23"/>
      <c r="R40" s="23"/>
      <c r="S40" s="21"/>
    </row>
    <row r="41" s="1" customFormat="1" ht="17.45" customHeight="1" spans="3:19">
      <c r="C41" s="23"/>
      <c r="D41" s="23"/>
      <c r="E41" s="23"/>
      <c r="F41" s="23"/>
      <c r="G41" s="23"/>
      <c r="H41" s="23"/>
      <c r="I41" s="23"/>
      <c r="J41" s="23"/>
      <c r="K41" s="23"/>
      <c r="L41" s="23"/>
      <c r="M41" s="23"/>
      <c r="N41" s="23"/>
      <c r="O41" s="23"/>
      <c r="P41" s="23"/>
      <c r="Q41" s="23"/>
      <c r="R41" s="23"/>
      <c r="S41" s="22"/>
    </row>
    <row r="42" s="1" customFormat="1" ht="17.45" customHeight="1" spans="3:18">
      <c r="C42" s="23"/>
      <c r="D42" s="23"/>
      <c r="E42" s="23"/>
      <c r="F42" s="23"/>
      <c r="G42" s="23"/>
      <c r="H42" s="23"/>
      <c r="I42" s="23"/>
      <c r="J42" s="23"/>
      <c r="K42" s="23"/>
      <c r="L42" s="23"/>
      <c r="M42" s="23"/>
      <c r="N42" s="23"/>
      <c r="O42" s="23"/>
      <c r="P42" s="23"/>
      <c r="Q42" s="23"/>
      <c r="R42" s="23"/>
    </row>
    <row r="43" s="1" customFormat="1" ht="17.45" customHeight="1" spans="4:4">
      <c r="D43" s="1" t="s">
        <v>432</v>
      </c>
    </row>
    <row r="44" s="1" customFormat="1" ht="17.45" customHeight="1" spans="4:4">
      <c r="D44" s="1" t="s">
        <v>433</v>
      </c>
    </row>
    <row r="45" s="1" customFormat="1" ht="17.45" customHeight="1" spans="4:4">
      <c r="D45" s="1" t="s">
        <v>434</v>
      </c>
    </row>
    <row r="46" s="1" customFormat="1" ht="17.45" customHeight="1" spans="3:3">
      <c r="C46" s="1" t="s">
        <v>476</v>
      </c>
    </row>
    <row r="47" s="1" customFormat="1" ht="17.45" customHeight="1" spans="4:4">
      <c r="D47" s="1" t="s">
        <v>436</v>
      </c>
    </row>
    <row r="48" s="1" customFormat="1" ht="17.45" customHeight="1"/>
    <row r="49" s="1" customFormat="1" ht="17.45" customHeight="1"/>
  </sheetData>
  <sheetProtection password="EFF8" sheet="1" objects="1" scenarios="1"/>
  <mergeCells count="36">
    <mergeCell ref="A2:G2"/>
    <mergeCell ref="H2:M2"/>
    <mergeCell ref="N2:T2"/>
    <mergeCell ref="A3:G3"/>
    <mergeCell ref="H3:M3"/>
    <mergeCell ref="N3:T3"/>
    <mergeCell ref="B5:S5"/>
    <mergeCell ref="M7:Q7"/>
    <mergeCell ref="D8:F8"/>
    <mergeCell ref="L9:Q9"/>
    <mergeCell ref="L10:Q10"/>
    <mergeCell ref="L11:Q11"/>
    <mergeCell ref="L12:Q12"/>
    <mergeCell ref="C17:R17"/>
    <mergeCell ref="E20:F20"/>
    <mergeCell ref="O20:R20"/>
    <mergeCell ref="E21:F21"/>
    <mergeCell ref="O21:R21"/>
    <mergeCell ref="O23:Q23"/>
    <mergeCell ref="O24:Q24"/>
    <mergeCell ref="O26:Q26"/>
    <mergeCell ref="O27:Q27"/>
    <mergeCell ref="E29:H29"/>
    <mergeCell ref="O29:R29"/>
    <mergeCell ref="E30:H30"/>
    <mergeCell ref="O30:R30"/>
    <mergeCell ref="O32:Q32"/>
    <mergeCell ref="O33:Q33"/>
    <mergeCell ref="N34:P34"/>
    <mergeCell ref="O35:Q35"/>
    <mergeCell ref="O36:Q36"/>
    <mergeCell ref="D40:R41"/>
    <mergeCell ref="I29:J30"/>
    <mergeCell ref="G20:H21"/>
    <mergeCell ref="B14:S15"/>
    <mergeCell ref="C9:I11"/>
  </mergeCells>
  <conditionalFormatting sqref="C9:I12">
    <cfRule type="cellIs" dxfId="9" priority="1"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T44"/>
  <sheetViews>
    <sheetView showGridLines="0" view="pageBreakPreview" zoomScale="85" zoomScaleNormal="100" zoomScaleSheetLayoutView="85" workbookViewId="0">
      <selection activeCell="B4" sqref="B4"/>
    </sheetView>
  </sheetViews>
  <sheetFormatPr defaultColWidth="9" defaultRowHeight="13.5"/>
  <cols>
    <col min="1" max="1" width="0.875" style="1" customWidth="1"/>
    <col min="2" max="19" width="4.875" style="1" customWidth="1"/>
    <col min="20" max="20" width="0.875" style="1" customWidth="1"/>
    <col min="21" max="16384" width="9" style="2"/>
  </cols>
  <sheetData>
    <row r="1" ht="17.25" customHeight="1" spans="1:20">
      <c r="A1" s="97" t="s">
        <v>454</v>
      </c>
      <c r="B1" s="98"/>
      <c r="C1" s="98"/>
      <c r="D1" s="98"/>
      <c r="E1" s="98"/>
      <c r="F1" s="98"/>
      <c r="G1" s="98"/>
      <c r="H1" s="99"/>
      <c r="I1" s="99"/>
      <c r="J1" s="99"/>
      <c r="K1" s="99"/>
      <c r="L1" s="99"/>
      <c r="M1" s="99"/>
      <c r="N1" s="99"/>
      <c r="O1" s="99"/>
      <c r="P1" s="99"/>
      <c r="Q1" s="99"/>
      <c r="R1" s="99"/>
      <c r="S1" s="99"/>
      <c r="T1" s="103"/>
    </row>
    <row r="2" ht="21" customHeight="1" spans="1:20">
      <c r="A2" s="100"/>
      <c r="B2" s="101"/>
      <c r="C2" s="101"/>
      <c r="D2" s="101"/>
      <c r="E2" s="101"/>
      <c r="F2" s="101"/>
      <c r="G2" s="102"/>
      <c r="H2" s="103"/>
      <c r="I2" s="71"/>
      <c r="J2" s="71"/>
      <c r="K2" s="71"/>
      <c r="L2" s="71"/>
      <c r="M2" s="71"/>
      <c r="N2" s="71"/>
      <c r="O2" s="71"/>
      <c r="P2" s="71"/>
      <c r="Q2" s="71"/>
      <c r="R2" s="71"/>
      <c r="S2" s="71"/>
      <c r="T2" s="71"/>
    </row>
    <row r="3" ht="21" customHeight="1" spans="1:20">
      <c r="A3" s="104"/>
      <c r="B3" s="104"/>
      <c r="C3" s="104"/>
      <c r="D3" s="104"/>
      <c r="E3" s="104"/>
      <c r="F3" s="104"/>
      <c r="G3" s="104"/>
      <c r="H3" s="71"/>
      <c r="I3" s="71"/>
      <c r="J3" s="71"/>
      <c r="K3" s="71"/>
      <c r="L3" s="71"/>
      <c r="M3" s="71"/>
      <c r="N3" s="71"/>
      <c r="O3" s="71"/>
      <c r="P3" s="71"/>
      <c r="Q3" s="71"/>
      <c r="R3" s="71"/>
      <c r="S3" s="71"/>
      <c r="T3" s="71"/>
    </row>
    <row r="4" ht="17.45" customHeight="1" spans="1:1">
      <c r="A4" s="1" t="s">
        <v>477</v>
      </c>
    </row>
    <row r="5" ht="17.25" spans="1:20">
      <c r="A5" s="3"/>
      <c r="B5" s="4" t="s">
        <v>478</v>
      </c>
      <c r="C5" s="4"/>
      <c r="D5" s="4"/>
      <c r="E5" s="4"/>
      <c r="F5" s="4"/>
      <c r="G5" s="4"/>
      <c r="H5" s="4"/>
      <c r="I5" s="4"/>
      <c r="J5" s="4"/>
      <c r="K5" s="4"/>
      <c r="L5" s="4"/>
      <c r="M5" s="4"/>
      <c r="N5" s="4"/>
      <c r="O5" s="4"/>
      <c r="P5" s="4"/>
      <c r="Q5" s="4"/>
      <c r="R5" s="4"/>
      <c r="S5" s="4"/>
      <c r="T5" s="40"/>
    </row>
    <row r="6" ht="17.25" spans="1:20">
      <c r="A6" s="5"/>
      <c r="B6" s="6"/>
      <c r="C6" s="58"/>
      <c r="D6" s="58"/>
      <c r="E6" s="58"/>
      <c r="F6" s="58"/>
      <c r="G6" s="58"/>
      <c r="H6" s="58"/>
      <c r="I6" s="58"/>
      <c r="J6" s="58"/>
      <c r="K6" s="58"/>
      <c r="L6" s="58"/>
      <c r="M6" s="58"/>
      <c r="N6" s="58"/>
      <c r="O6" s="58"/>
      <c r="P6" s="58"/>
      <c r="Q6" s="58"/>
      <c r="R6" s="58"/>
      <c r="S6" s="58"/>
      <c r="T6" s="41"/>
    </row>
    <row r="7" spans="1:20">
      <c r="A7" s="5"/>
      <c r="B7" s="6"/>
      <c r="C7" s="6"/>
      <c r="D7" s="6"/>
      <c r="E7" s="6"/>
      <c r="F7" s="6"/>
      <c r="G7" s="6"/>
      <c r="H7" s="6"/>
      <c r="I7" s="6"/>
      <c r="J7" s="6"/>
      <c r="K7" s="6"/>
      <c r="L7" s="6"/>
      <c r="M7" s="24" t="str">
        <f>IF(認定判定!$J$2&gt;0,認定判定!$J$2,"令和　　　年　　　月　　　日")</f>
        <v>令和　　　年　　　月　　　日</v>
      </c>
      <c r="N7" s="24"/>
      <c r="O7" s="24"/>
      <c r="P7" s="24"/>
      <c r="Q7" s="24"/>
      <c r="R7" s="6"/>
      <c r="S7" s="6"/>
      <c r="T7" s="41"/>
    </row>
    <row r="8" ht="17.45" customHeight="1" spans="1:20">
      <c r="A8" s="5"/>
      <c r="B8" s="6"/>
      <c r="C8" s="6"/>
      <c r="D8" s="7" t="str">
        <f>IF(認定判定!$C$5&gt;0,認定判定!$C$5,"")</f>
        <v/>
      </c>
      <c r="E8" s="7"/>
      <c r="F8" s="7"/>
      <c r="G8" s="6" t="s">
        <v>408</v>
      </c>
      <c r="H8" s="6"/>
      <c r="I8" s="6"/>
      <c r="J8" s="6"/>
      <c r="K8" s="6"/>
      <c r="L8" s="6"/>
      <c r="M8" s="6"/>
      <c r="N8" s="6"/>
      <c r="O8" s="6"/>
      <c r="P8" s="6"/>
      <c r="Q8" s="6"/>
      <c r="R8" s="6"/>
      <c r="S8" s="6"/>
      <c r="T8" s="41"/>
    </row>
    <row r="9" ht="17.45" customHeight="1" spans="1:20">
      <c r="A9" s="5"/>
      <c r="B9" s="6"/>
      <c r="C9" s="8" t="str">
        <f>IF(認定判定!$H$16="","使用できません","")</f>
        <v>使用できません</v>
      </c>
      <c r="D9" s="8"/>
      <c r="E9" s="8"/>
      <c r="F9" s="8"/>
      <c r="G9" s="8"/>
      <c r="H9" s="8"/>
      <c r="I9" s="8"/>
      <c r="J9" s="6" t="s">
        <v>409</v>
      </c>
      <c r="K9" s="6"/>
      <c r="L9" s="25"/>
      <c r="M9" s="25"/>
      <c r="N9" s="25"/>
      <c r="O9" s="25"/>
      <c r="P9" s="25"/>
      <c r="Q9" s="25"/>
      <c r="R9" s="6"/>
      <c r="S9" s="6"/>
      <c r="T9" s="41"/>
    </row>
    <row r="10" ht="17.45" customHeight="1" spans="1:20">
      <c r="A10" s="5"/>
      <c r="B10" s="6"/>
      <c r="C10" s="8"/>
      <c r="D10" s="8"/>
      <c r="E10" s="8"/>
      <c r="F10" s="8"/>
      <c r="G10" s="8"/>
      <c r="H10" s="8"/>
      <c r="I10" s="8"/>
      <c r="J10" s="6" t="s">
        <v>410</v>
      </c>
      <c r="K10" s="6"/>
      <c r="L10" s="25" t="str">
        <f>IF(認定判定!$C$2&gt;0,認定判定!$C$2,"")</f>
        <v/>
      </c>
      <c r="M10" s="25"/>
      <c r="N10" s="25"/>
      <c r="O10" s="25"/>
      <c r="P10" s="25"/>
      <c r="Q10" s="25"/>
      <c r="R10" s="6"/>
      <c r="S10" s="6"/>
      <c r="T10" s="41"/>
    </row>
    <row r="11" ht="17.45" customHeight="1" spans="1:20">
      <c r="A11" s="5"/>
      <c r="B11" s="6"/>
      <c r="C11" s="8"/>
      <c r="D11" s="8"/>
      <c r="E11" s="8"/>
      <c r="F11" s="8"/>
      <c r="G11" s="8"/>
      <c r="H11" s="8"/>
      <c r="I11" s="8"/>
      <c r="J11" s="6" t="s">
        <v>411</v>
      </c>
      <c r="K11" s="6"/>
      <c r="L11" s="25" t="str">
        <f>IF(認定判定!$C$3&gt;0,認定判定!$C$3,"")</f>
        <v/>
      </c>
      <c r="M11" s="25"/>
      <c r="N11" s="25"/>
      <c r="O11" s="25"/>
      <c r="P11" s="25"/>
      <c r="Q11" s="25"/>
      <c r="T11" s="41"/>
    </row>
    <row r="12" ht="17.45" customHeight="1" spans="1:20">
      <c r="A12" s="5"/>
      <c r="B12" s="6"/>
      <c r="C12" s="8"/>
      <c r="D12" s="8"/>
      <c r="E12" s="8"/>
      <c r="F12" s="8"/>
      <c r="G12" s="8"/>
      <c r="H12" s="8"/>
      <c r="I12" s="8"/>
      <c r="J12" s="26"/>
      <c r="K12" s="26"/>
      <c r="L12" s="27" t="str">
        <f>IF(認定判定!$C$4&gt;0,認定判定!$C$4,"")</f>
        <v/>
      </c>
      <c r="M12" s="27"/>
      <c r="N12" s="27"/>
      <c r="O12" s="27"/>
      <c r="P12" s="27"/>
      <c r="Q12" s="27"/>
      <c r="R12" s="26"/>
      <c r="S12" s="6"/>
      <c r="T12" s="41"/>
    </row>
    <row r="13" ht="17.45" customHeight="1" spans="1:20">
      <c r="A13" s="5"/>
      <c r="B13" s="6"/>
      <c r="C13" s="6"/>
      <c r="D13" s="6"/>
      <c r="E13" s="6"/>
      <c r="F13" s="6"/>
      <c r="G13" s="6"/>
      <c r="H13" s="6"/>
      <c r="I13" s="6"/>
      <c r="J13" s="6"/>
      <c r="K13" s="6"/>
      <c r="L13" s="6"/>
      <c r="M13" s="6"/>
      <c r="N13" s="6"/>
      <c r="O13" s="6"/>
      <c r="P13" s="6"/>
      <c r="Q13" s="6"/>
      <c r="R13" s="6"/>
      <c r="S13" s="6"/>
      <c r="T13" s="41"/>
    </row>
    <row r="14" ht="17.45" customHeight="1" spans="1:20">
      <c r="A14" s="5"/>
      <c r="B14" s="9" t="str">
        <f>"　　私は、表に記載する業を営んでいるが、令和２年新型コロナウイルス感染症の発生の影響に起因して、下記のとおり、"&amp;認定判定!$J$5&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が生じているため経営の安定に支障が生じておりますので中小企業信用保険法第２条第５項第５号の規定に基づき認定されるようお願いします。</v>
      </c>
      <c r="C14" s="9"/>
      <c r="D14" s="9"/>
      <c r="E14" s="9"/>
      <c r="F14" s="9"/>
      <c r="G14" s="9"/>
      <c r="H14" s="9"/>
      <c r="I14" s="9"/>
      <c r="J14" s="9"/>
      <c r="K14" s="9"/>
      <c r="L14" s="9"/>
      <c r="M14" s="9"/>
      <c r="N14" s="9"/>
      <c r="O14" s="9"/>
      <c r="P14" s="9"/>
      <c r="Q14" s="9"/>
      <c r="R14" s="9"/>
      <c r="S14" s="9"/>
      <c r="T14" s="41"/>
    </row>
    <row r="15" ht="26.25" customHeight="1" spans="1:20">
      <c r="A15" s="5"/>
      <c r="B15" s="9"/>
      <c r="C15" s="9"/>
      <c r="D15" s="9"/>
      <c r="E15" s="9"/>
      <c r="F15" s="9"/>
      <c r="G15" s="9"/>
      <c r="H15" s="9"/>
      <c r="I15" s="9"/>
      <c r="J15" s="9"/>
      <c r="K15" s="9"/>
      <c r="L15" s="9"/>
      <c r="M15" s="9"/>
      <c r="N15" s="9"/>
      <c r="O15" s="9"/>
      <c r="P15" s="9"/>
      <c r="Q15" s="9"/>
      <c r="R15" s="9"/>
      <c r="S15" s="9"/>
      <c r="T15" s="41"/>
    </row>
    <row r="16" ht="17.25" customHeight="1" spans="1:20">
      <c r="A16" s="5"/>
      <c r="B16" s="6" t="s">
        <v>457</v>
      </c>
      <c r="C16" s="9"/>
      <c r="D16" s="9"/>
      <c r="E16" s="9"/>
      <c r="F16" s="9"/>
      <c r="G16" s="9"/>
      <c r="H16" s="9"/>
      <c r="I16" s="9"/>
      <c r="J16" s="9"/>
      <c r="K16" s="9"/>
      <c r="L16" s="9"/>
      <c r="M16" s="9"/>
      <c r="N16" s="9"/>
      <c r="O16" s="9"/>
      <c r="P16" s="9"/>
      <c r="Q16" s="9"/>
      <c r="R16" s="9"/>
      <c r="S16" s="9"/>
      <c r="T16" s="41"/>
    </row>
    <row r="17" ht="17.45" customHeight="1" spans="1:20">
      <c r="A17" s="5"/>
      <c r="B17" s="105" t="str">
        <f>認定判定!$J$27</f>
        <v>　　　　　　　　　　　　　　　　　　業</v>
      </c>
      <c r="C17" s="106"/>
      <c r="D17" s="106"/>
      <c r="E17" s="106"/>
      <c r="F17" s="106"/>
      <c r="G17" s="107"/>
      <c r="H17" s="108" t="str">
        <f>認定判定!$J$28</f>
        <v/>
      </c>
      <c r="I17" s="110"/>
      <c r="J17" s="110"/>
      <c r="K17" s="110"/>
      <c r="L17" s="110"/>
      <c r="M17" s="110"/>
      <c r="N17" s="110" t="str">
        <f>認定判定!$J$29</f>
        <v/>
      </c>
      <c r="O17" s="110"/>
      <c r="P17" s="110"/>
      <c r="Q17" s="110"/>
      <c r="R17" s="110"/>
      <c r="S17" s="110"/>
      <c r="T17" s="41"/>
    </row>
    <row r="18" ht="17.45" customHeight="1" spans="1:20">
      <c r="A18" s="5"/>
      <c r="B18" s="109" t="str">
        <f>認定判定!$J$30</f>
        <v/>
      </c>
      <c r="C18" s="109"/>
      <c r="D18" s="109"/>
      <c r="E18" s="109"/>
      <c r="F18" s="109"/>
      <c r="G18" s="109"/>
      <c r="H18" s="110" t="str">
        <f>認定判定!$J$31</f>
        <v/>
      </c>
      <c r="I18" s="110"/>
      <c r="J18" s="110"/>
      <c r="K18" s="110"/>
      <c r="L18" s="110"/>
      <c r="M18" s="110"/>
      <c r="N18" s="110" t="str">
        <f>認定判定!$J$32</f>
        <v/>
      </c>
      <c r="O18" s="110"/>
      <c r="P18" s="110"/>
      <c r="Q18" s="110"/>
      <c r="R18" s="110"/>
      <c r="S18" s="110"/>
      <c r="T18" s="41"/>
    </row>
    <row r="19" ht="17.45" customHeight="1" spans="1:20">
      <c r="A19" s="5"/>
      <c r="B19" s="111" t="s">
        <v>458</v>
      </c>
      <c r="C19" s="111"/>
      <c r="D19" s="111"/>
      <c r="E19" s="111"/>
      <c r="F19" s="111"/>
      <c r="G19" s="111"/>
      <c r="H19" s="111"/>
      <c r="I19" s="111"/>
      <c r="J19" s="111"/>
      <c r="K19" s="111"/>
      <c r="L19" s="111"/>
      <c r="M19" s="111"/>
      <c r="N19" s="111"/>
      <c r="O19" s="111"/>
      <c r="P19" s="111"/>
      <c r="Q19" s="111"/>
      <c r="R19" s="111"/>
      <c r="S19" s="111"/>
      <c r="T19" s="41"/>
    </row>
    <row r="20" ht="17.45" customHeight="1" spans="1:20">
      <c r="A20" s="5"/>
      <c r="B20" s="112"/>
      <c r="C20" s="112"/>
      <c r="D20" s="112"/>
      <c r="E20" s="112"/>
      <c r="F20" s="112"/>
      <c r="G20" s="112"/>
      <c r="H20" s="112"/>
      <c r="I20" s="112"/>
      <c r="J20" s="112"/>
      <c r="K20" s="112"/>
      <c r="L20" s="112"/>
      <c r="M20" s="112"/>
      <c r="N20" s="112"/>
      <c r="O20" s="112"/>
      <c r="P20" s="112"/>
      <c r="Q20" s="112"/>
      <c r="R20" s="112"/>
      <c r="S20" s="112"/>
      <c r="T20" s="41"/>
    </row>
    <row r="21" ht="17.45" customHeight="1" spans="1:20">
      <c r="A21" s="5"/>
      <c r="B21" s="112"/>
      <c r="C21" s="112"/>
      <c r="D21" s="112"/>
      <c r="E21" s="112"/>
      <c r="F21" s="112"/>
      <c r="G21" s="112"/>
      <c r="H21" s="112"/>
      <c r="I21" s="112"/>
      <c r="J21" s="112"/>
      <c r="K21" s="112"/>
      <c r="L21" s="112"/>
      <c r="M21" s="112"/>
      <c r="N21" s="112"/>
      <c r="O21" s="112"/>
      <c r="P21" s="112"/>
      <c r="Q21" s="112"/>
      <c r="R21" s="112"/>
      <c r="S21" s="112"/>
      <c r="T21" s="41"/>
    </row>
    <row r="22" ht="17.45" customHeight="1" spans="1:20">
      <c r="A22" s="5"/>
      <c r="B22" s="6"/>
      <c r="C22" s="10" t="s">
        <v>413</v>
      </c>
      <c r="D22" s="10"/>
      <c r="E22" s="10"/>
      <c r="F22" s="10"/>
      <c r="G22" s="10"/>
      <c r="H22" s="10"/>
      <c r="I22" s="10"/>
      <c r="J22" s="10"/>
      <c r="K22" s="10"/>
      <c r="L22" s="10"/>
      <c r="M22" s="10"/>
      <c r="N22" s="10"/>
      <c r="O22" s="10"/>
      <c r="P22" s="10"/>
      <c r="Q22" s="10"/>
      <c r="R22" s="10"/>
      <c r="S22" s="10"/>
      <c r="T22" s="41"/>
    </row>
    <row r="23" ht="17.45" customHeight="1" spans="1:20">
      <c r="A23" s="5"/>
      <c r="B23" s="6"/>
      <c r="C23" s="6" t="s">
        <v>459</v>
      </c>
      <c r="D23" s="6"/>
      <c r="E23" s="6"/>
      <c r="F23" s="6"/>
      <c r="G23" s="6"/>
      <c r="H23" s="6"/>
      <c r="I23" s="6"/>
      <c r="J23" s="6"/>
      <c r="K23" s="6"/>
      <c r="L23" s="6"/>
      <c r="M23" s="6"/>
      <c r="T23" s="41"/>
    </row>
    <row r="24" ht="17.45" customHeight="1" spans="1:20">
      <c r="A24" s="5"/>
      <c r="B24" s="6"/>
      <c r="C24" s="6"/>
      <c r="D24" s="6" t="s">
        <v>471</v>
      </c>
      <c r="E24" s="6"/>
      <c r="F24" s="6"/>
      <c r="G24" s="6"/>
      <c r="H24" s="6"/>
      <c r="I24" s="6"/>
      <c r="J24" s="6"/>
      <c r="K24" s="6"/>
      <c r="L24" s="6"/>
      <c r="M24" s="6"/>
      <c r="T24" s="41"/>
    </row>
    <row r="25" ht="17.45" customHeight="1" spans="1:20">
      <c r="A25" s="5"/>
      <c r="B25" s="6"/>
      <c r="C25" s="6"/>
      <c r="D25" s="6"/>
      <c r="E25" s="59" t="s">
        <v>438</v>
      </c>
      <c r="F25" s="59"/>
      <c r="G25" s="60" t="s">
        <v>418</v>
      </c>
      <c r="H25" s="60"/>
      <c r="I25" s="6"/>
      <c r="J25" s="29"/>
      <c r="L25" s="113" t="s">
        <v>419</v>
      </c>
      <c r="M25" s="113"/>
      <c r="N25" s="114">
        <f>認定判定!$C$27</f>
        <v>0</v>
      </c>
      <c r="O25" s="114"/>
      <c r="P25" s="114"/>
      <c r="Q25" s="113"/>
      <c r="S25" s="92"/>
      <c r="T25" s="41"/>
    </row>
    <row r="26" ht="17.45" customHeight="1" spans="1:20">
      <c r="A26" s="5"/>
      <c r="B26" s="6"/>
      <c r="C26" s="6"/>
      <c r="D26" s="6"/>
      <c r="E26" s="61" t="s">
        <v>439</v>
      </c>
      <c r="F26" s="61"/>
      <c r="G26" s="60"/>
      <c r="H26" s="60"/>
      <c r="I26" s="6"/>
      <c r="J26" s="29"/>
      <c r="K26" s="29"/>
      <c r="L26" s="115"/>
      <c r="M26" s="115"/>
      <c r="N26" s="116"/>
      <c r="O26" s="116"/>
      <c r="P26" s="116"/>
      <c r="Q26" s="115"/>
      <c r="R26" s="119"/>
      <c r="S26" s="29"/>
      <c r="T26" s="41"/>
    </row>
    <row r="27" ht="17.45" customHeight="1" spans="1:20">
      <c r="A27" s="5"/>
      <c r="B27" s="6"/>
      <c r="C27" s="6"/>
      <c r="D27" s="6"/>
      <c r="E27" s="15" t="s">
        <v>472</v>
      </c>
      <c r="F27" s="15"/>
      <c r="G27" s="15"/>
      <c r="H27" s="15"/>
      <c r="I27" s="15"/>
      <c r="J27" s="33"/>
      <c r="K27" s="33"/>
      <c r="L27" s="33"/>
      <c r="M27" s="29"/>
      <c r="N27" s="82">
        <f>認定判定!$C$18</f>
        <v>0</v>
      </c>
      <c r="O27" s="82"/>
      <c r="P27" s="82"/>
      <c r="Q27" s="74" t="str">
        <f>認定判定!$D$9</f>
        <v>円</v>
      </c>
      <c r="R27" s="29"/>
      <c r="S27" s="33"/>
      <c r="T27" s="41"/>
    </row>
    <row r="28" ht="17.45" customHeight="1" spans="1:20">
      <c r="A28" s="5"/>
      <c r="B28" s="6"/>
      <c r="C28" s="6"/>
      <c r="D28" s="6"/>
      <c r="E28" s="15" t="s">
        <v>440</v>
      </c>
      <c r="F28" s="15"/>
      <c r="G28" s="15"/>
      <c r="H28" s="15"/>
      <c r="I28" s="15"/>
      <c r="J28" s="33"/>
      <c r="K28" s="33"/>
      <c r="L28" s="33"/>
      <c r="M28" s="33"/>
      <c r="N28" s="82">
        <f>SUM(認定判定!$C$16:$C$17)</f>
        <v>0</v>
      </c>
      <c r="O28" s="82"/>
      <c r="P28" s="82"/>
      <c r="Q28" s="74" t="str">
        <f>認定判定!$D$9</f>
        <v>円</v>
      </c>
      <c r="R28" s="29"/>
      <c r="S28" s="33"/>
      <c r="T28" s="41"/>
    </row>
    <row r="29" ht="17.45" customHeight="1" spans="1:20">
      <c r="A29" s="5"/>
      <c r="B29" s="6"/>
      <c r="C29" s="6"/>
      <c r="D29" s="6"/>
      <c r="E29" s="64" t="s">
        <v>479</v>
      </c>
      <c r="F29" s="6"/>
      <c r="G29" s="6"/>
      <c r="H29" s="6"/>
      <c r="I29" s="6"/>
      <c r="J29" s="6"/>
      <c r="K29" s="6"/>
      <c r="L29" s="6"/>
      <c r="M29" s="33"/>
      <c r="N29" s="86"/>
      <c r="O29" s="86"/>
      <c r="P29" s="86"/>
      <c r="Q29" s="87"/>
      <c r="R29" s="33"/>
      <c r="S29" s="6"/>
      <c r="T29" s="41"/>
    </row>
    <row r="30" ht="17.45" customHeight="1" spans="1:20">
      <c r="A30" s="5"/>
      <c r="B30" s="6"/>
      <c r="C30" s="6"/>
      <c r="D30" s="45"/>
      <c r="E30" s="59" t="s">
        <v>442</v>
      </c>
      <c r="F30" s="59"/>
      <c r="G30" s="45"/>
      <c r="H30" s="45"/>
      <c r="I30" s="45"/>
      <c r="J30" s="45"/>
      <c r="K30" s="45"/>
      <c r="L30" s="45"/>
      <c r="M30" s="6"/>
      <c r="N30" s="82">
        <f>ROUNDDOWN((SUM(認定判定!$C$16:$C$18)/3),0)</f>
        <v>0</v>
      </c>
      <c r="O30" s="82"/>
      <c r="P30" s="82"/>
      <c r="Q30" s="74" t="str">
        <f>認定判定!$D$9</f>
        <v>円</v>
      </c>
      <c r="R30" s="6"/>
      <c r="S30" s="45"/>
      <c r="T30" s="41"/>
    </row>
    <row r="31" ht="17.45" customHeight="1" spans="1:20">
      <c r="A31" s="5"/>
      <c r="B31" s="6"/>
      <c r="C31" s="6"/>
      <c r="D31" s="64"/>
      <c r="E31" s="278" t="s">
        <v>443</v>
      </c>
      <c r="F31" s="61"/>
      <c r="G31" s="45"/>
      <c r="H31" s="45"/>
      <c r="I31" s="45"/>
      <c r="J31" s="45"/>
      <c r="K31" s="45"/>
      <c r="L31" s="45"/>
      <c r="M31" s="6"/>
      <c r="N31" s="6"/>
      <c r="O31" s="6"/>
      <c r="P31" s="6"/>
      <c r="Q31" s="6"/>
      <c r="R31" s="6"/>
      <c r="S31" s="45"/>
      <c r="T31" s="41"/>
    </row>
    <row r="32" ht="17.45" customHeight="1" spans="1:20">
      <c r="A32" s="17"/>
      <c r="B32" s="18"/>
      <c r="C32" s="18"/>
      <c r="D32" s="19"/>
      <c r="E32" s="19"/>
      <c r="F32" s="19"/>
      <c r="G32" s="19"/>
      <c r="H32" s="19"/>
      <c r="I32" s="19"/>
      <c r="J32" s="19"/>
      <c r="K32" s="19"/>
      <c r="L32" s="19"/>
      <c r="M32" s="19"/>
      <c r="N32" s="19"/>
      <c r="O32" s="19"/>
      <c r="P32" s="19"/>
      <c r="Q32" s="19"/>
      <c r="R32" s="19"/>
      <c r="S32" s="19"/>
      <c r="T32" s="44"/>
    </row>
    <row r="33" ht="17.45" customHeight="1" spans="3:3">
      <c r="C33" s="1" t="s">
        <v>429</v>
      </c>
    </row>
    <row r="34" ht="17.45" customHeight="1" spans="3:19">
      <c r="C34" s="1" t="s">
        <v>23</v>
      </c>
      <c r="D34" s="22" t="s">
        <v>430</v>
      </c>
      <c r="E34" s="22"/>
      <c r="F34" s="22"/>
      <c r="G34" s="22"/>
      <c r="H34" s="22"/>
      <c r="I34" s="22"/>
      <c r="J34" s="22"/>
      <c r="K34" s="22"/>
      <c r="L34" s="22"/>
      <c r="M34" s="22"/>
      <c r="N34" s="22"/>
      <c r="O34" s="22"/>
      <c r="P34" s="22"/>
      <c r="Q34" s="22"/>
      <c r="R34" s="22"/>
      <c r="S34" s="21"/>
    </row>
    <row r="35" s="1" customFormat="1" ht="17.45" customHeight="1" spans="3:19">
      <c r="C35" s="1" t="s">
        <v>24</v>
      </c>
      <c r="D35" s="23" t="s">
        <v>431</v>
      </c>
      <c r="E35" s="23"/>
      <c r="F35" s="23"/>
      <c r="G35" s="23"/>
      <c r="H35" s="23"/>
      <c r="I35" s="23"/>
      <c r="J35" s="23"/>
      <c r="K35" s="23"/>
      <c r="L35" s="23"/>
      <c r="M35" s="23"/>
      <c r="N35" s="23"/>
      <c r="O35" s="23"/>
      <c r="P35" s="23"/>
      <c r="Q35" s="23"/>
      <c r="R35" s="23"/>
      <c r="S35" s="21"/>
    </row>
    <row r="36" s="1" customFormat="1" ht="17.45" customHeight="1" spans="3:19">
      <c r="C36" s="23"/>
      <c r="D36" s="23"/>
      <c r="E36" s="23"/>
      <c r="F36" s="23"/>
      <c r="G36" s="23"/>
      <c r="H36" s="23"/>
      <c r="I36" s="23"/>
      <c r="J36" s="23"/>
      <c r="K36" s="23"/>
      <c r="L36" s="23"/>
      <c r="M36" s="23"/>
      <c r="N36" s="23"/>
      <c r="O36" s="23"/>
      <c r="P36" s="23"/>
      <c r="Q36" s="23"/>
      <c r="R36" s="23"/>
      <c r="S36" s="22"/>
    </row>
    <row r="37" s="1" customFormat="1" ht="17.45" customHeight="1" spans="3:18">
      <c r="C37" s="23"/>
      <c r="D37" s="23"/>
      <c r="E37" s="23"/>
      <c r="F37" s="23"/>
      <c r="G37" s="23"/>
      <c r="H37" s="23"/>
      <c r="I37" s="23"/>
      <c r="J37" s="23"/>
      <c r="K37" s="23"/>
      <c r="L37" s="23"/>
      <c r="M37" s="23"/>
      <c r="N37" s="23"/>
      <c r="O37" s="23"/>
      <c r="P37" s="23"/>
      <c r="Q37" s="23"/>
      <c r="R37" s="23"/>
    </row>
    <row r="38" s="1" customFormat="1" ht="17.45" customHeight="1" spans="4:4">
      <c r="D38" s="1" t="s">
        <v>432</v>
      </c>
    </row>
    <row r="39" s="1" customFormat="1" ht="17.45" customHeight="1" spans="4:4">
      <c r="D39" s="1" t="s">
        <v>433</v>
      </c>
    </row>
    <row r="40" s="1" customFormat="1" ht="17.45" customHeight="1" spans="4:4">
      <c r="D40" s="1" t="s">
        <v>434</v>
      </c>
    </row>
    <row r="41" s="1" customFormat="1" ht="17.45" customHeight="1" spans="3:3">
      <c r="C41" s="1" t="s">
        <v>435</v>
      </c>
    </row>
    <row r="42" s="1" customFormat="1" ht="17.45" customHeight="1" spans="4:4">
      <c r="D42" s="1" t="s">
        <v>436</v>
      </c>
    </row>
    <row r="43" s="1" customFormat="1" ht="17.45" customHeight="1"/>
    <row r="44" s="1" customFormat="1" ht="17.45" customHeight="1"/>
  </sheetData>
  <sheetProtection password="EFF8" sheet="1" objects="1" scenarios="1"/>
  <mergeCells count="38">
    <mergeCell ref="A1:T1"/>
    <mergeCell ref="A2:G2"/>
    <mergeCell ref="H2:M2"/>
    <mergeCell ref="N2:T2"/>
    <mergeCell ref="A3:G3"/>
    <mergeCell ref="H3:M3"/>
    <mergeCell ref="N3:T3"/>
    <mergeCell ref="B5:S5"/>
    <mergeCell ref="M7:Q7"/>
    <mergeCell ref="D8:F8"/>
    <mergeCell ref="L9:Q9"/>
    <mergeCell ref="L10:Q10"/>
    <mergeCell ref="L11:Q11"/>
    <mergeCell ref="L12:Q12"/>
    <mergeCell ref="B17:G17"/>
    <mergeCell ref="H17:M17"/>
    <mergeCell ref="N17:S17"/>
    <mergeCell ref="B18:G18"/>
    <mergeCell ref="H18:M18"/>
    <mergeCell ref="N18:S18"/>
    <mergeCell ref="C22:R22"/>
    <mergeCell ref="E25:F25"/>
    <mergeCell ref="L25:M25"/>
    <mergeCell ref="N25:P25"/>
    <mergeCell ref="E26:F26"/>
    <mergeCell ref="L26:M26"/>
    <mergeCell ref="N26:P26"/>
    <mergeCell ref="N27:P27"/>
    <mergeCell ref="N28:P28"/>
    <mergeCell ref="N29:P29"/>
    <mergeCell ref="E30:F30"/>
    <mergeCell ref="N30:P30"/>
    <mergeCell ref="E31:F31"/>
    <mergeCell ref="C9:I11"/>
    <mergeCell ref="B14:S15"/>
    <mergeCell ref="B19:S21"/>
    <mergeCell ref="G25:H26"/>
    <mergeCell ref="D35:R36"/>
  </mergeCells>
  <conditionalFormatting sqref="C9:I12">
    <cfRule type="cellIs" dxfId="10" priority="1"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T44"/>
  <sheetViews>
    <sheetView showGridLines="0" view="pageBreakPreview" zoomScale="85" zoomScaleNormal="100" zoomScaleSheetLayoutView="85" workbookViewId="0">
      <selection activeCell="A1" sqref="A1"/>
    </sheetView>
  </sheetViews>
  <sheetFormatPr defaultColWidth="9" defaultRowHeight="13.5"/>
  <cols>
    <col min="1" max="1" width="0.875" style="1" customWidth="1"/>
    <col min="2" max="19" width="4.875" style="1" customWidth="1"/>
    <col min="20" max="20" width="0.875" style="1" customWidth="1"/>
    <col min="21" max="16384" width="9" style="2"/>
  </cols>
  <sheetData>
    <row r="1" ht="17.25" customHeight="1" spans="1:20">
      <c r="A1" s="57"/>
      <c r="B1" s="57"/>
      <c r="C1" s="57"/>
      <c r="D1" s="57"/>
      <c r="E1" s="57"/>
      <c r="F1" s="57"/>
      <c r="G1" s="57"/>
      <c r="H1" s="57"/>
      <c r="I1" s="57"/>
      <c r="J1" s="57"/>
      <c r="K1" s="57"/>
      <c r="L1" s="57"/>
      <c r="M1" s="57"/>
      <c r="N1" s="67"/>
      <c r="O1" s="67"/>
      <c r="P1" s="67"/>
      <c r="Q1" s="67"/>
      <c r="R1" s="67"/>
      <c r="S1" s="67"/>
      <c r="T1" s="67"/>
    </row>
    <row r="2" ht="21" customHeight="1" spans="1:20">
      <c r="A2" s="10"/>
      <c r="B2" s="10"/>
      <c r="C2" s="10"/>
      <c r="D2" s="10"/>
      <c r="E2" s="10"/>
      <c r="F2" s="10"/>
      <c r="G2" s="10"/>
      <c r="H2" s="10"/>
      <c r="I2" s="10"/>
      <c r="J2" s="10"/>
      <c r="K2" s="10"/>
      <c r="L2" s="10"/>
      <c r="M2" s="68"/>
      <c r="N2" s="121" t="s">
        <v>454</v>
      </c>
      <c r="O2" s="122"/>
      <c r="P2" s="122"/>
      <c r="Q2" s="122"/>
      <c r="R2" s="122"/>
      <c r="S2" s="122"/>
      <c r="T2" s="124"/>
    </row>
    <row r="3" ht="21" customHeight="1" spans="1:20">
      <c r="A3" s="10"/>
      <c r="B3" s="10"/>
      <c r="C3" s="10"/>
      <c r="D3" s="10"/>
      <c r="E3" s="10"/>
      <c r="F3" s="10"/>
      <c r="G3" s="10"/>
      <c r="H3" s="10"/>
      <c r="I3" s="10"/>
      <c r="J3" s="10"/>
      <c r="K3" s="10"/>
      <c r="L3" s="10"/>
      <c r="M3" s="68"/>
      <c r="N3" s="71"/>
      <c r="O3" s="71"/>
      <c r="P3" s="71"/>
      <c r="Q3" s="71"/>
      <c r="R3" s="71"/>
      <c r="S3" s="71"/>
      <c r="T3" s="71"/>
    </row>
    <row r="4" ht="17.45" customHeight="1" spans="1:1">
      <c r="A4" s="1" t="s">
        <v>480</v>
      </c>
    </row>
    <row r="5" ht="17.25" spans="1:20">
      <c r="A5" s="3"/>
      <c r="B5" s="4" t="s">
        <v>481</v>
      </c>
      <c r="C5" s="4"/>
      <c r="D5" s="4"/>
      <c r="E5" s="4"/>
      <c r="F5" s="4"/>
      <c r="G5" s="4"/>
      <c r="H5" s="4"/>
      <c r="I5" s="4"/>
      <c r="J5" s="4"/>
      <c r="K5" s="4"/>
      <c r="L5" s="4"/>
      <c r="M5" s="4"/>
      <c r="N5" s="4"/>
      <c r="O5" s="4"/>
      <c r="P5" s="4"/>
      <c r="Q5" s="4"/>
      <c r="R5" s="4"/>
      <c r="S5" s="4"/>
      <c r="T5" s="40"/>
    </row>
    <row r="6" ht="17.25" spans="1:20">
      <c r="A6" s="5"/>
      <c r="B6" s="6"/>
      <c r="C6" s="58"/>
      <c r="D6" s="58"/>
      <c r="E6" s="58"/>
      <c r="F6" s="58"/>
      <c r="G6" s="58"/>
      <c r="H6" s="58"/>
      <c r="I6" s="58"/>
      <c r="J6" s="58"/>
      <c r="K6" s="58"/>
      <c r="L6" s="58"/>
      <c r="M6" s="58"/>
      <c r="N6" s="58"/>
      <c r="O6" s="58"/>
      <c r="P6" s="58"/>
      <c r="Q6" s="58"/>
      <c r="R6" s="58"/>
      <c r="S6" s="58"/>
      <c r="T6" s="41"/>
    </row>
    <row r="7" spans="1:20">
      <c r="A7" s="5"/>
      <c r="B7" s="6"/>
      <c r="C7" s="6"/>
      <c r="D7" s="6"/>
      <c r="E7" s="6"/>
      <c r="F7" s="6"/>
      <c r="G7" s="6"/>
      <c r="H7" s="6"/>
      <c r="I7" s="6"/>
      <c r="J7" s="6"/>
      <c r="K7" s="6"/>
      <c r="L7" s="6"/>
      <c r="M7" s="24" t="str">
        <f>IF(認定判定!$J$2&gt;0,認定判定!$J$2,"令和　　　年　　　月　　　日")</f>
        <v>令和　　　年　　　月　　　日</v>
      </c>
      <c r="N7" s="24"/>
      <c r="O7" s="24"/>
      <c r="P7" s="24"/>
      <c r="Q7" s="24"/>
      <c r="R7" s="6"/>
      <c r="S7" s="6"/>
      <c r="T7" s="41"/>
    </row>
    <row r="8" ht="17.45" customHeight="1" spans="1:20">
      <c r="A8" s="5"/>
      <c r="B8" s="6"/>
      <c r="C8" s="6"/>
      <c r="D8" s="7" t="str">
        <f>IF(認定判定!$C$5&gt;0,認定判定!$C$5,"")</f>
        <v/>
      </c>
      <c r="E8" s="7"/>
      <c r="F8" s="7"/>
      <c r="G8" s="6" t="s">
        <v>408</v>
      </c>
      <c r="H8" s="6"/>
      <c r="I8" s="6"/>
      <c r="J8" s="6"/>
      <c r="K8" s="6"/>
      <c r="L8" s="6"/>
      <c r="M8" s="6"/>
      <c r="N8" s="6"/>
      <c r="O8" s="6"/>
      <c r="P8" s="6"/>
      <c r="Q8" s="6"/>
      <c r="R8" s="6"/>
      <c r="S8" s="6"/>
      <c r="T8" s="41"/>
    </row>
    <row r="9" ht="17.45" customHeight="1" spans="1:20">
      <c r="A9" s="5"/>
      <c r="B9" s="6"/>
      <c r="C9" s="8" t="str">
        <f>IF(認定判定!$H$16="","使用できません","")</f>
        <v>使用できません</v>
      </c>
      <c r="D9" s="8"/>
      <c r="E9" s="8"/>
      <c r="F9" s="8"/>
      <c r="G9" s="8"/>
      <c r="H9" s="8"/>
      <c r="I9" s="8"/>
      <c r="J9" s="6" t="s">
        <v>409</v>
      </c>
      <c r="K9" s="6"/>
      <c r="L9" s="25"/>
      <c r="M9" s="25"/>
      <c r="N9" s="25"/>
      <c r="O9" s="25"/>
      <c r="P9" s="25"/>
      <c r="Q9" s="25"/>
      <c r="R9" s="6"/>
      <c r="S9" s="6"/>
      <c r="T9" s="41"/>
    </row>
    <row r="10" ht="17.45" customHeight="1" spans="1:20">
      <c r="A10" s="5"/>
      <c r="B10" s="6"/>
      <c r="C10" s="8"/>
      <c r="D10" s="8"/>
      <c r="E10" s="8"/>
      <c r="F10" s="8"/>
      <c r="G10" s="8"/>
      <c r="H10" s="8"/>
      <c r="I10" s="8"/>
      <c r="J10" s="6" t="s">
        <v>410</v>
      </c>
      <c r="K10" s="6"/>
      <c r="L10" s="25" t="str">
        <f>IF(認定判定!$C$2&gt;0,認定判定!$C$2,"")</f>
        <v/>
      </c>
      <c r="M10" s="25"/>
      <c r="N10" s="25"/>
      <c r="O10" s="25"/>
      <c r="P10" s="25"/>
      <c r="Q10" s="25"/>
      <c r="R10" s="6"/>
      <c r="S10" s="6"/>
      <c r="T10" s="41"/>
    </row>
    <row r="11" ht="17.45" customHeight="1" spans="1:20">
      <c r="A11" s="5"/>
      <c r="B11" s="6"/>
      <c r="C11" s="8"/>
      <c r="D11" s="8"/>
      <c r="E11" s="8"/>
      <c r="F11" s="8"/>
      <c r="G11" s="8"/>
      <c r="H11" s="8"/>
      <c r="I11" s="8"/>
      <c r="J11" s="6" t="s">
        <v>411</v>
      </c>
      <c r="K11" s="6"/>
      <c r="L11" s="25" t="str">
        <f>IF(認定判定!$C$3&gt;0,認定判定!$C$3,"")</f>
        <v/>
      </c>
      <c r="M11" s="25"/>
      <c r="N11" s="25"/>
      <c r="O11" s="25"/>
      <c r="P11" s="25"/>
      <c r="Q11" s="25"/>
      <c r="T11" s="41"/>
    </row>
    <row r="12" ht="17.45" customHeight="1" spans="1:20">
      <c r="A12" s="5"/>
      <c r="B12" s="6"/>
      <c r="C12" s="8"/>
      <c r="D12" s="8"/>
      <c r="E12" s="8"/>
      <c r="F12" s="8"/>
      <c r="G12" s="8"/>
      <c r="H12" s="8"/>
      <c r="I12" s="8"/>
      <c r="J12" s="26"/>
      <c r="K12" s="26"/>
      <c r="L12" s="27" t="str">
        <f>IF(認定判定!$C$4&gt;0,認定判定!$C$4,"")</f>
        <v/>
      </c>
      <c r="M12" s="27"/>
      <c r="N12" s="27"/>
      <c r="O12" s="27"/>
      <c r="P12" s="27"/>
      <c r="Q12" s="27"/>
      <c r="R12" s="26"/>
      <c r="S12" s="6"/>
      <c r="T12" s="41"/>
    </row>
    <row r="13" ht="17.45" customHeight="1" spans="1:20">
      <c r="A13" s="5"/>
      <c r="B13" s="6"/>
      <c r="C13" s="6"/>
      <c r="D13" s="6"/>
      <c r="E13" s="6"/>
      <c r="F13" s="6"/>
      <c r="G13" s="6"/>
      <c r="H13" s="6"/>
      <c r="I13" s="6"/>
      <c r="J13" s="6"/>
      <c r="K13" s="6"/>
      <c r="L13" s="6"/>
      <c r="M13" s="6"/>
      <c r="N13" s="6"/>
      <c r="O13" s="6"/>
      <c r="P13" s="6"/>
      <c r="Q13" s="6"/>
      <c r="R13" s="6"/>
      <c r="S13" s="6"/>
      <c r="T13" s="41"/>
    </row>
    <row r="14" ht="17.45" customHeight="1" spans="1:20">
      <c r="A14" s="5"/>
      <c r="B14" s="9" t="str">
        <f>"　　私は、"&amp;認定判定!$J$27&amp;"を営んでいるが、令和２年新型コロナウイルス感染症の発生の影響に起因して、下記のとおり、"&amp;認定判定!$J$5&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が生じているため経営の安定に支障が生じておりますので中小企業信用保険法第２条第５項第５号の規定に基づき認定されるようお願いします。</v>
      </c>
      <c r="C14" s="9"/>
      <c r="D14" s="9"/>
      <c r="E14" s="9"/>
      <c r="F14" s="9"/>
      <c r="G14" s="9"/>
      <c r="H14" s="9"/>
      <c r="I14" s="9"/>
      <c r="J14" s="9"/>
      <c r="K14" s="9"/>
      <c r="L14" s="9"/>
      <c r="M14" s="9"/>
      <c r="N14" s="9"/>
      <c r="O14" s="9"/>
      <c r="P14" s="9"/>
      <c r="Q14" s="9"/>
      <c r="R14" s="9"/>
      <c r="S14" s="9"/>
      <c r="T14" s="41"/>
    </row>
    <row r="15" ht="26.25" customHeight="1" spans="1:20">
      <c r="A15" s="5"/>
      <c r="B15" s="9"/>
      <c r="C15" s="9"/>
      <c r="D15" s="9"/>
      <c r="E15" s="9"/>
      <c r="F15" s="9"/>
      <c r="G15" s="9"/>
      <c r="H15" s="9"/>
      <c r="I15" s="9"/>
      <c r="J15" s="9"/>
      <c r="K15" s="9"/>
      <c r="L15" s="9"/>
      <c r="M15" s="9"/>
      <c r="N15" s="9"/>
      <c r="O15" s="9"/>
      <c r="P15" s="9"/>
      <c r="Q15" s="9"/>
      <c r="R15" s="9"/>
      <c r="S15" s="9"/>
      <c r="T15" s="41"/>
    </row>
    <row r="16" ht="18" customHeight="1" spans="1:20">
      <c r="A16" s="5"/>
      <c r="B16" s="9"/>
      <c r="C16" s="9"/>
      <c r="D16" s="9"/>
      <c r="E16" s="9"/>
      <c r="F16" s="9"/>
      <c r="G16" s="9"/>
      <c r="H16" s="9"/>
      <c r="I16" s="9"/>
      <c r="J16" s="9"/>
      <c r="K16" s="9"/>
      <c r="L16" s="9"/>
      <c r="M16" s="9"/>
      <c r="N16" s="9"/>
      <c r="O16" s="9"/>
      <c r="P16" s="9"/>
      <c r="Q16" s="9"/>
      <c r="R16" s="9"/>
      <c r="S16" s="9"/>
      <c r="T16" s="41"/>
    </row>
    <row r="17" ht="17.25" customHeight="1" spans="1:20">
      <c r="A17" s="5"/>
      <c r="B17" s="6"/>
      <c r="C17" s="10" t="s">
        <v>413</v>
      </c>
      <c r="D17" s="10"/>
      <c r="E17" s="10"/>
      <c r="F17" s="10"/>
      <c r="G17" s="10"/>
      <c r="H17" s="10"/>
      <c r="I17" s="10"/>
      <c r="J17" s="10"/>
      <c r="K17" s="10"/>
      <c r="L17" s="10"/>
      <c r="M17" s="10"/>
      <c r="N17" s="10"/>
      <c r="O17" s="10"/>
      <c r="P17" s="10"/>
      <c r="Q17" s="10"/>
      <c r="R17" s="10"/>
      <c r="S17" s="10"/>
      <c r="T17" s="41"/>
    </row>
    <row r="18" ht="17.45" customHeight="1" spans="1:20">
      <c r="A18" s="5"/>
      <c r="B18" s="6"/>
      <c r="C18" s="6" t="s">
        <v>459</v>
      </c>
      <c r="D18" s="6"/>
      <c r="E18" s="6"/>
      <c r="F18" s="6"/>
      <c r="G18" s="6"/>
      <c r="H18" s="6"/>
      <c r="I18" s="6"/>
      <c r="J18" s="6"/>
      <c r="K18" s="6"/>
      <c r="L18" s="6"/>
      <c r="M18" s="6"/>
      <c r="T18" s="41"/>
    </row>
    <row r="19" ht="17.45" customHeight="1" spans="1:20">
      <c r="A19" s="5"/>
      <c r="B19" s="6"/>
      <c r="C19" s="6"/>
      <c r="D19" s="6" t="s">
        <v>471</v>
      </c>
      <c r="E19" s="6"/>
      <c r="F19" s="6"/>
      <c r="G19" s="6"/>
      <c r="H19" s="6"/>
      <c r="I19" s="6"/>
      <c r="J19" s="6"/>
      <c r="K19" s="6"/>
      <c r="L19" s="72"/>
      <c r="M19" s="72"/>
      <c r="N19" s="123"/>
      <c r="O19" s="123"/>
      <c r="P19" s="123"/>
      <c r="Q19" s="72"/>
      <c r="T19" s="41"/>
    </row>
    <row r="20" ht="17.45" customHeight="1" spans="1:20">
      <c r="A20" s="5"/>
      <c r="B20" s="6"/>
      <c r="C20" s="6"/>
      <c r="D20" s="6"/>
      <c r="E20" s="59" t="s">
        <v>438</v>
      </c>
      <c r="F20" s="59"/>
      <c r="G20" s="60" t="s">
        <v>418</v>
      </c>
      <c r="H20" s="60"/>
      <c r="I20" s="6"/>
      <c r="J20" s="29"/>
      <c r="K20" s="74" t="s">
        <v>464</v>
      </c>
      <c r="L20" s="74"/>
      <c r="M20" s="75"/>
      <c r="N20" s="75"/>
      <c r="O20" s="75">
        <f>認定判定!$C$27</f>
        <v>0</v>
      </c>
      <c r="P20" s="75"/>
      <c r="Q20" s="75"/>
      <c r="R20" s="75"/>
      <c r="S20" s="92"/>
      <c r="T20" s="41"/>
    </row>
    <row r="21" ht="17.45" customHeight="1" spans="1:20">
      <c r="A21" s="5"/>
      <c r="B21" s="6"/>
      <c r="C21" s="6"/>
      <c r="D21" s="6"/>
      <c r="E21" s="61" t="s">
        <v>439</v>
      </c>
      <c r="F21" s="61"/>
      <c r="G21" s="60"/>
      <c r="H21" s="60"/>
      <c r="I21" s="6"/>
      <c r="J21" s="29"/>
      <c r="K21" s="77" t="s">
        <v>465</v>
      </c>
      <c r="L21" s="77"/>
      <c r="M21" s="78"/>
      <c r="N21" s="78"/>
      <c r="O21" s="78">
        <f>認定判定!$C$27</f>
        <v>0</v>
      </c>
      <c r="P21" s="78"/>
      <c r="Q21" s="78"/>
      <c r="R21" s="78"/>
      <c r="S21" s="29"/>
      <c r="T21" s="41"/>
    </row>
    <row r="22" ht="17.45" customHeight="1" spans="1:20">
      <c r="A22" s="5"/>
      <c r="B22" s="6"/>
      <c r="C22" s="6"/>
      <c r="D22" s="6"/>
      <c r="E22" s="15" t="s">
        <v>472</v>
      </c>
      <c r="F22" s="15"/>
      <c r="G22" s="15"/>
      <c r="H22" s="15"/>
      <c r="I22" s="15"/>
      <c r="J22" s="33"/>
      <c r="K22" s="33"/>
      <c r="L22" s="33"/>
      <c r="M22" s="29"/>
      <c r="N22" s="80"/>
      <c r="O22" s="80"/>
      <c r="P22" s="80"/>
      <c r="Q22" s="93"/>
      <c r="R22" s="29"/>
      <c r="S22" s="33"/>
      <c r="T22" s="41"/>
    </row>
    <row r="23" ht="17.45" customHeight="1" spans="1:20">
      <c r="A23" s="5"/>
      <c r="B23" s="6"/>
      <c r="C23" s="6"/>
      <c r="D23" s="6"/>
      <c r="E23" s="15"/>
      <c r="F23" s="15"/>
      <c r="G23" s="15"/>
      <c r="H23" s="15"/>
      <c r="I23" s="15"/>
      <c r="J23" s="33"/>
      <c r="K23" s="81" t="s">
        <v>466</v>
      </c>
      <c r="L23" s="31"/>
      <c r="M23" s="82"/>
      <c r="N23" s="82"/>
      <c r="O23" s="82">
        <f>認定判定!$C$18</f>
        <v>0</v>
      </c>
      <c r="P23" s="82"/>
      <c r="Q23" s="82"/>
      <c r="R23" s="94" t="str">
        <f>認定判定!$D$9</f>
        <v>円</v>
      </c>
      <c r="S23" s="33"/>
      <c r="T23" s="41"/>
    </row>
    <row r="24" ht="17.45" customHeight="1" spans="1:20">
      <c r="A24" s="5"/>
      <c r="B24" s="6"/>
      <c r="C24" s="6"/>
      <c r="D24" s="6"/>
      <c r="E24" s="15"/>
      <c r="F24" s="15"/>
      <c r="G24" s="15"/>
      <c r="H24" s="15"/>
      <c r="I24" s="15"/>
      <c r="J24" s="33"/>
      <c r="K24" s="83" t="s">
        <v>467</v>
      </c>
      <c r="L24" s="84"/>
      <c r="M24" s="85"/>
      <c r="N24" s="85"/>
      <c r="O24" s="82">
        <f>認定判定!$C$18</f>
        <v>0</v>
      </c>
      <c r="P24" s="82"/>
      <c r="Q24" s="82"/>
      <c r="R24" s="95" t="str">
        <f>認定判定!$D$9</f>
        <v>円</v>
      </c>
      <c r="S24" s="33"/>
      <c r="T24" s="41"/>
    </row>
    <row r="25" ht="17.45" customHeight="1" spans="1:20">
      <c r="A25" s="5"/>
      <c r="B25" s="6"/>
      <c r="C25" s="6"/>
      <c r="D25" s="6"/>
      <c r="E25" s="15" t="s">
        <v>440</v>
      </c>
      <c r="F25" s="15"/>
      <c r="G25" s="15"/>
      <c r="H25" s="15"/>
      <c r="I25" s="15"/>
      <c r="J25" s="33"/>
      <c r="K25" s="33"/>
      <c r="L25" s="33"/>
      <c r="M25" s="33"/>
      <c r="N25" s="80"/>
      <c r="O25" s="80"/>
      <c r="P25" s="80"/>
      <c r="Q25" s="93"/>
      <c r="R25" s="29"/>
      <c r="S25" s="33"/>
      <c r="T25" s="41"/>
    </row>
    <row r="26" ht="17.45" customHeight="1" spans="1:20">
      <c r="A26" s="5"/>
      <c r="B26" s="6"/>
      <c r="C26" s="6"/>
      <c r="D26" s="6"/>
      <c r="E26" s="15"/>
      <c r="F26" s="15"/>
      <c r="G26" s="15"/>
      <c r="H26" s="15"/>
      <c r="I26" s="15"/>
      <c r="J26" s="33"/>
      <c r="K26" s="81" t="s">
        <v>466</v>
      </c>
      <c r="L26" s="31"/>
      <c r="M26" s="82"/>
      <c r="N26" s="82"/>
      <c r="O26" s="82">
        <f>SUM(認定判定!$C$16:$C$17)</f>
        <v>0</v>
      </c>
      <c r="P26" s="82"/>
      <c r="Q26" s="82"/>
      <c r="R26" s="94" t="str">
        <f>認定判定!$D$9</f>
        <v>円</v>
      </c>
      <c r="S26" s="33"/>
      <c r="T26" s="41"/>
    </row>
    <row r="27" ht="17.45" customHeight="1" spans="1:20">
      <c r="A27" s="5"/>
      <c r="B27" s="6"/>
      <c r="C27" s="6"/>
      <c r="D27" s="6"/>
      <c r="E27" s="15"/>
      <c r="F27" s="15"/>
      <c r="G27" s="15"/>
      <c r="H27" s="15"/>
      <c r="I27" s="15"/>
      <c r="J27" s="33"/>
      <c r="K27" s="83" t="s">
        <v>467</v>
      </c>
      <c r="L27" s="84"/>
      <c r="M27" s="85"/>
      <c r="N27" s="85"/>
      <c r="O27" s="82">
        <f>SUM(認定判定!$C$16:$C$17)</f>
        <v>0</v>
      </c>
      <c r="P27" s="82"/>
      <c r="Q27" s="82"/>
      <c r="R27" s="95" t="str">
        <f>認定判定!$D$9</f>
        <v>円</v>
      </c>
      <c r="S27" s="33"/>
      <c r="T27" s="41"/>
    </row>
    <row r="28" ht="17.45" customHeight="1" spans="1:20">
      <c r="A28" s="5"/>
      <c r="B28" s="6"/>
      <c r="C28" s="6"/>
      <c r="D28" s="6"/>
      <c r="E28" s="15"/>
      <c r="F28" s="15"/>
      <c r="G28" s="15"/>
      <c r="H28" s="15"/>
      <c r="I28" s="15"/>
      <c r="J28" s="33"/>
      <c r="K28" s="33"/>
      <c r="L28" s="29"/>
      <c r="M28" s="86"/>
      <c r="N28" s="86"/>
      <c r="O28" s="86"/>
      <c r="P28" s="86"/>
      <c r="Q28" s="86"/>
      <c r="R28" s="96"/>
      <c r="S28" s="33"/>
      <c r="T28" s="41"/>
    </row>
    <row r="29" ht="17.45" customHeight="1" spans="1:20">
      <c r="A29" s="5"/>
      <c r="B29" s="6"/>
      <c r="C29" s="6"/>
      <c r="D29" s="6"/>
      <c r="E29" s="64" t="s">
        <v>479</v>
      </c>
      <c r="F29" s="6"/>
      <c r="G29" s="6"/>
      <c r="H29" s="6"/>
      <c r="I29" s="6"/>
      <c r="J29" s="6"/>
      <c r="K29" s="6"/>
      <c r="L29" s="6"/>
      <c r="M29" s="33"/>
      <c r="N29" s="86"/>
      <c r="O29" s="86"/>
      <c r="P29" s="86"/>
      <c r="Q29" s="87"/>
      <c r="R29" s="33"/>
      <c r="S29" s="6"/>
      <c r="T29" s="41"/>
    </row>
    <row r="30" ht="17.45" customHeight="1" spans="1:20">
      <c r="A30" s="5"/>
      <c r="B30" s="6"/>
      <c r="C30" s="6"/>
      <c r="D30" s="45"/>
      <c r="E30" s="59" t="s">
        <v>442</v>
      </c>
      <c r="F30" s="59"/>
      <c r="G30" s="45"/>
      <c r="H30" s="45"/>
      <c r="I30" s="45"/>
      <c r="J30" s="45"/>
      <c r="K30" s="81" t="s">
        <v>466</v>
      </c>
      <c r="L30" s="31"/>
      <c r="M30" s="82"/>
      <c r="N30" s="82"/>
      <c r="O30" s="82">
        <f>ROUNDDOWN((SUM(認定判定!$C$16:$C$18)/3),0)</f>
        <v>0</v>
      </c>
      <c r="P30" s="82"/>
      <c r="Q30" s="82"/>
      <c r="R30" s="94" t="str">
        <f>認定判定!$D$9</f>
        <v>円</v>
      </c>
      <c r="S30" s="45"/>
      <c r="T30" s="41"/>
    </row>
    <row r="31" ht="17.45" customHeight="1" spans="1:20">
      <c r="A31" s="5"/>
      <c r="B31" s="6"/>
      <c r="C31" s="6"/>
      <c r="D31" s="64"/>
      <c r="E31" s="278" t="s">
        <v>443</v>
      </c>
      <c r="F31" s="61"/>
      <c r="G31" s="45"/>
      <c r="H31" s="45"/>
      <c r="I31" s="45"/>
      <c r="J31" s="45"/>
      <c r="K31" s="83" t="s">
        <v>467</v>
      </c>
      <c r="L31" s="84"/>
      <c r="M31" s="85"/>
      <c r="N31" s="85"/>
      <c r="O31" s="82">
        <f>ROUNDDOWN((SUM(認定判定!$C$16:$C$18)/3),0)</f>
        <v>0</v>
      </c>
      <c r="P31" s="82"/>
      <c r="Q31" s="82"/>
      <c r="R31" s="95" t="str">
        <f>認定判定!$D$9</f>
        <v>円</v>
      </c>
      <c r="S31" s="45"/>
      <c r="T31" s="41"/>
    </row>
    <row r="32" ht="17.45" customHeight="1" spans="1:20">
      <c r="A32" s="17"/>
      <c r="B32" s="18"/>
      <c r="C32" s="18"/>
      <c r="D32" s="19"/>
      <c r="E32" s="19"/>
      <c r="F32" s="19"/>
      <c r="G32" s="19"/>
      <c r="H32" s="19"/>
      <c r="I32" s="19"/>
      <c r="J32" s="19"/>
      <c r="K32" s="19"/>
      <c r="L32" s="19"/>
      <c r="M32" s="19"/>
      <c r="N32" s="19"/>
      <c r="O32" s="19"/>
      <c r="P32" s="19"/>
      <c r="Q32" s="19"/>
      <c r="R32" s="19"/>
      <c r="S32" s="19"/>
      <c r="T32" s="44"/>
    </row>
    <row r="33" ht="17.45" customHeight="1" spans="3:3">
      <c r="C33" s="1" t="s">
        <v>429</v>
      </c>
    </row>
    <row r="34" ht="17.45" customHeight="1" spans="3:19">
      <c r="C34" s="1" t="s">
        <v>23</v>
      </c>
      <c r="D34" s="22" t="s">
        <v>430</v>
      </c>
      <c r="E34" s="22"/>
      <c r="F34" s="22"/>
      <c r="G34" s="22"/>
      <c r="H34" s="22"/>
      <c r="I34" s="22"/>
      <c r="J34" s="22"/>
      <c r="K34" s="22"/>
      <c r="L34" s="22"/>
      <c r="M34" s="22"/>
      <c r="N34" s="22"/>
      <c r="O34" s="22"/>
      <c r="P34" s="22"/>
      <c r="Q34" s="22"/>
      <c r="R34" s="22"/>
      <c r="S34" s="21"/>
    </row>
    <row r="35" s="1" customFormat="1" ht="17.45" customHeight="1" spans="3:19">
      <c r="C35" s="1" t="s">
        <v>24</v>
      </c>
      <c r="D35" s="23" t="s">
        <v>431</v>
      </c>
      <c r="E35" s="23"/>
      <c r="F35" s="23"/>
      <c r="G35" s="23"/>
      <c r="H35" s="23"/>
      <c r="I35" s="23"/>
      <c r="J35" s="23"/>
      <c r="K35" s="23"/>
      <c r="L35" s="23"/>
      <c r="M35" s="23"/>
      <c r="N35" s="23"/>
      <c r="O35" s="23"/>
      <c r="P35" s="23"/>
      <c r="Q35" s="23"/>
      <c r="R35" s="23"/>
      <c r="S35" s="21"/>
    </row>
    <row r="36" s="1" customFormat="1" ht="17.45" customHeight="1" spans="3:19">
      <c r="C36" s="23"/>
      <c r="D36" s="23"/>
      <c r="E36" s="23"/>
      <c r="F36" s="23"/>
      <c r="G36" s="23"/>
      <c r="H36" s="23"/>
      <c r="I36" s="23"/>
      <c r="J36" s="23"/>
      <c r="K36" s="23"/>
      <c r="L36" s="23"/>
      <c r="M36" s="23"/>
      <c r="N36" s="23"/>
      <c r="O36" s="23"/>
      <c r="P36" s="23"/>
      <c r="Q36" s="23"/>
      <c r="R36" s="23"/>
      <c r="S36" s="22"/>
    </row>
    <row r="37" s="1" customFormat="1" ht="17.45" customHeight="1" spans="3:18">
      <c r="C37" s="23"/>
      <c r="D37" s="23"/>
      <c r="E37" s="23"/>
      <c r="F37" s="23"/>
      <c r="G37" s="23"/>
      <c r="H37" s="23"/>
      <c r="I37" s="23"/>
      <c r="J37" s="23"/>
      <c r="K37" s="23"/>
      <c r="L37" s="23"/>
      <c r="M37" s="23"/>
      <c r="N37" s="23"/>
      <c r="O37" s="23"/>
      <c r="P37" s="23"/>
      <c r="Q37" s="23"/>
      <c r="R37" s="23"/>
    </row>
    <row r="38" s="1" customFormat="1" ht="17.45" customHeight="1" spans="4:4">
      <c r="D38" s="1" t="s">
        <v>432</v>
      </c>
    </row>
    <row r="39" s="1" customFormat="1" ht="17.45" customHeight="1" spans="4:4">
      <c r="D39" s="1" t="s">
        <v>433</v>
      </c>
    </row>
    <row r="40" s="1" customFormat="1" ht="17.45" customHeight="1" spans="4:4">
      <c r="D40" s="1" t="s">
        <v>434</v>
      </c>
    </row>
    <row r="41" s="1" customFormat="1" ht="17.45" customHeight="1" spans="3:3">
      <c r="C41" s="1" t="s">
        <v>476</v>
      </c>
    </row>
    <row r="42" s="1" customFormat="1" ht="17.45" customHeight="1" spans="4:4">
      <c r="D42" s="1" t="s">
        <v>436</v>
      </c>
    </row>
    <row r="43" s="1" customFormat="1" ht="17.45" customHeight="1"/>
    <row r="44" s="1" customFormat="1" ht="17.45" customHeight="1"/>
  </sheetData>
  <sheetProtection password="EFF8" sheet="1" objects="1" scenarios="1"/>
  <mergeCells count="35">
    <mergeCell ref="A2:G2"/>
    <mergeCell ref="H2:M2"/>
    <mergeCell ref="N2:T2"/>
    <mergeCell ref="A3:G3"/>
    <mergeCell ref="H3:M3"/>
    <mergeCell ref="N3:T3"/>
    <mergeCell ref="B5:S5"/>
    <mergeCell ref="M7:Q7"/>
    <mergeCell ref="D8:F8"/>
    <mergeCell ref="L9:Q9"/>
    <mergeCell ref="L10:Q10"/>
    <mergeCell ref="L11:Q11"/>
    <mergeCell ref="L12:Q12"/>
    <mergeCell ref="C17:R17"/>
    <mergeCell ref="L19:M19"/>
    <mergeCell ref="N19:P19"/>
    <mergeCell ref="E20:F20"/>
    <mergeCell ref="O20:R20"/>
    <mergeCell ref="E21:F21"/>
    <mergeCell ref="O21:R21"/>
    <mergeCell ref="N22:P22"/>
    <mergeCell ref="O23:Q23"/>
    <mergeCell ref="O24:Q24"/>
    <mergeCell ref="N25:P25"/>
    <mergeCell ref="O26:Q26"/>
    <mergeCell ref="O27:Q27"/>
    <mergeCell ref="N29:P29"/>
    <mergeCell ref="E30:F30"/>
    <mergeCell ref="O30:Q30"/>
    <mergeCell ref="E31:F31"/>
    <mergeCell ref="O31:Q31"/>
    <mergeCell ref="D35:R36"/>
    <mergeCell ref="B14:S15"/>
    <mergeCell ref="G20:H21"/>
    <mergeCell ref="C9:I11"/>
  </mergeCells>
  <conditionalFormatting sqref="C9:I12">
    <cfRule type="cellIs" dxfId="11" priority="1"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T45"/>
  <sheetViews>
    <sheetView showGridLines="0" view="pageBreakPreview" zoomScale="85" zoomScaleNormal="100" zoomScaleSheetLayoutView="85" workbookViewId="0">
      <selection activeCell="Z32" sqref="Z32"/>
    </sheetView>
  </sheetViews>
  <sheetFormatPr defaultColWidth="9" defaultRowHeight="13.5"/>
  <cols>
    <col min="1" max="1" width="0.875" style="1" customWidth="1"/>
    <col min="2" max="19" width="4.875" style="1" customWidth="1"/>
    <col min="20" max="20" width="0.875" style="1" customWidth="1"/>
    <col min="21" max="16384" width="9" style="2"/>
  </cols>
  <sheetData>
    <row r="1" ht="17.25" customHeight="1" spans="1:20">
      <c r="A1" s="97" t="s">
        <v>454</v>
      </c>
      <c r="B1" s="98"/>
      <c r="C1" s="98"/>
      <c r="D1" s="98"/>
      <c r="E1" s="98"/>
      <c r="F1" s="98"/>
      <c r="G1" s="98"/>
      <c r="H1" s="99"/>
      <c r="I1" s="99"/>
      <c r="J1" s="99"/>
      <c r="K1" s="99"/>
      <c r="L1" s="99"/>
      <c r="M1" s="99"/>
      <c r="N1" s="99"/>
      <c r="O1" s="99"/>
      <c r="P1" s="99"/>
      <c r="Q1" s="99"/>
      <c r="R1" s="99"/>
      <c r="S1" s="99"/>
      <c r="T1" s="103"/>
    </row>
    <row r="2" ht="21" customHeight="1" spans="1:20">
      <c r="A2" s="100"/>
      <c r="B2" s="101"/>
      <c r="C2" s="101"/>
      <c r="D2" s="101"/>
      <c r="E2" s="101"/>
      <c r="F2" s="101"/>
      <c r="G2" s="102"/>
      <c r="H2" s="103"/>
      <c r="I2" s="71"/>
      <c r="J2" s="71"/>
      <c r="K2" s="71"/>
      <c r="L2" s="71"/>
      <c r="M2" s="71"/>
      <c r="N2" s="71"/>
      <c r="O2" s="71"/>
      <c r="P2" s="71"/>
      <c r="Q2" s="71"/>
      <c r="R2" s="71"/>
      <c r="S2" s="71"/>
      <c r="T2" s="71"/>
    </row>
    <row r="3" ht="21" customHeight="1" spans="1:20">
      <c r="A3" s="104"/>
      <c r="B3" s="104"/>
      <c r="C3" s="104"/>
      <c r="D3" s="104"/>
      <c r="E3" s="104"/>
      <c r="F3" s="104"/>
      <c r="G3" s="104"/>
      <c r="H3" s="71"/>
      <c r="I3" s="71"/>
      <c r="J3" s="71"/>
      <c r="K3" s="71"/>
      <c r="L3" s="71"/>
      <c r="M3" s="71"/>
      <c r="N3" s="71"/>
      <c r="O3" s="71"/>
      <c r="P3" s="71"/>
      <c r="Q3" s="71"/>
      <c r="R3" s="71"/>
      <c r="S3" s="71"/>
      <c r="T3" s="71"/>
    </row>
    <row r="4" ht="17.45" customHeight="1" spans="1:1">
      <c r="A4" s="1" t="s">
        <v>482</v>
      </c>
    </row>
    <row r="5" ht="17.25" spans="1:20">
      <c r="A5" s="3"/>
      <c r="B5" s="4" t="s">
        <v>483</v>
      </c>
      <c r="C5" s="4"/>
      <c r="D5" s="4"/>
      <c r="E5" s="4"/>
      <c r="F5" s="4"/>
      <c r="G5" s="4"/>
      <c r="H5" s="4"/>
      <c r="I5" s="4"/>
      <c r="J5" s="4"/>
      <c r="K5" s="4"/>
      <c r="L5" s="4"/>
      <c r="M5" s="4"/>
      <c r="N5" s="4"/>
      <c r="O5" s="4"/>
      <c r="P5" s="4"/>
      <c r="Q5" s="4"/>
      <c r="R5" s="4"/>
      <c r="S5" s="4"/>
      <c r="T5" s="40"/>
    </row>
    <row r="6" ht="17.25" spans="1:20">
      <c r="A6" s="5"/>
      <c r="B6" s="6"/>
      <c r="C6" s="58"/>
      <c r="D6" s="58"/>
      <c r="E6" s="58"/>
      <c r="F6" s="58"/>
      <c r="G6" s="58"/>
      <c r="H6" s="58"/>
      <c r="I6" s="58"/>
      <c r="J6" s="58"/>
      <c r="K6" s="58"/>
      <c r="L6" s="58"/>
      <c r="M6" s="58"/>
      <c r="N6" s="58"/>
      <c r="O6" s="58"/>
      <c r="P6" s="58"/>
      <c r="Q6" s="58"/>
      <c r="R6" s="58"/>
      <c r="S6" s="58"/>
      <c r="T6" s="41"/>
    </row>
    <row r="7" spans="1:20">
      <c r="A7" s="5"/>
      <c r="B7" s="6"/>
      <c r="C7" s="6"/>
      <c r="D7" s="6"/>
      <c r="E7" s="6"/>
      <c r="F7" s="6"/>
      <c r="G7" s="6"/>
      <c r="H7" s="6"/>
      <c r="I7" s="6"/>
      <c r="J7" s="6"/>
      <c r="K7" s="6"/>
      <c r="L7" s="6"/>
      <c r="M7" s="24" t="str">
        <f>IF(認定判定!$J$2&gt;0,認定判定!$J$2,"令和　　　年　　　月　　　日")</f>
        <v>令和　　　年　　　月　　　日</v>
      </c>
      <c r="N7" s="24"/>
      <c r="O7" s="24"/>
      <c r="P7" s="24"/>
      <c r="Q7" s="24"/>
      <c r="R7" s="6"/>
      <c r="S7" s="6"/>
      <c r="T7" s="41"/>
    </row>
    <row r="8" ht="17.45" customHeight="1" spans="1:20">
      <c r="A8" s="5"/>
      <c r="B8" s="6"/>
      <c r="C8" s="6"/>
      <c r="D8" s="7" t="str">
        <f>IF(認定判定!$C$5&gt;0,認定判定!$C$5,"")</f>
        <v/>
      </c>
      <c r="E8" s="7"/>
      <c r="F8" s="7"/>
      <c r="G8" s="6" t="s">
        <v>408</v>
      </c>
      <c r="H8" s="6"/>
      <c r="I8" s="6"/>
      <c r="J8" s="6"/>
      <c r="K8" s="6"/>
      <c r="L8" s="6"/>
      <c r="M8" s="6"/>
      <c r="N8" s="6"/>
      <c r="O8" s="6"/>
      <c r="P8" s="6"/>
      <c r="Q8" s="6"/>
      <c r="R8" s="6"/>
      <c r="S8" s="6"/>
      <c r="T8" s="41"/>
    </row>
    <row r="9" ht="17.45" customHeight="1" spans="1:20">
      <c r="A9" s="5"/>
      <c r="B9" s="6"/>
      <c r="C9" s="8" t="str">
        <f>IF(認定判定!$H$17="","使用できません","")</f>
        <v>使用できません</v>
      </c>
      <c r="D9" s="8"/>
      <c r="E9" s="8"/>
      <c r="F9" s="8"/>
      <c r="G9" s="8"/>
      <c r="H9" s="8"/>
      <c r="I9" s="8"/>
      <c r="J9" s="6" t="s">
        <v>409</v>
      </c>
      <c r="K9" s="6"/>
      <c r="L9" s="25"/>
      <c r="M9" s="25"/>
      <c r="N9" s="25"/>
      <c r="O9" s="25"/>
      <c r="P9" s="25"/>
      <c r="Q9" s="25"/>
      <c r="R9" s="6"/>
      <c r="S9" s="6"/>
      <c r="T9" s="41"/>
    </row>
    <row r="10" ht="17.45" customHeight="1" spans="1:20">
      <c r="A10" s="5"/>
      <c r="B10" s="6"/>
      <c r="C10" s="8"/>
      <c r="D10" s="8"/>
      <c r="E10" s="8"/>
      <c r="F10" s="8"/>
      <c r="G10" s="8"/>
      <c r="H10" s="8"/>
      <c r="I10" s="8"/>
      <c r="J10" s="6" t="s">
        <v>410</v>
      </c>
      <c r="K10" s="6"/>
      <c r="L10" s="25" t="str">
        <f>IF(認定判定!$C$2&gt;0,認定判定!$C$2,"")</f>
        <v/>
      </c>
      <c r="M10" s="25"/>
      <c r="N10" s="25"/>
      <c r="O10" s="25"/>
      <c r="P10" s="25"/>
      <c r="Q10" s="25"/>
      <c r="R10" s="6"/>
      <c r="S10" s="6"/>
      <c r="T10" s="41"/>
    </row>
    <row r="11" ht="17.45" customHeight="1" spans="1:20">
      <c r="A11" s="5"/>
      <c r="B11" s="6"/>
      <c r="C11" s="8"/>
      <c r="D11" s="8"/>
      <c r="E11" s="8"/>
      <c r="F11" s="8"/>
      <c r="G11" s="8"/>
      <c r="H11" s="8"/>
      <c r="I11" s="8"/>
      <c r="J11" s="6" t="s">
        <v>411</v>
      </c>
      <c r="K11" s="6"/>
      <c r="L11" s="25" t="str">
        <f>IF(認定判定!$C$3&gt;0,認定判定!$C$3,"")</f>
        <v/>
      </c>
      <c r="M11" s="25"/>
      <c r="N11" s="25"/>
      <c r="O11" s="25"/>
      <c r="P11" s="25"/>
      <c r="Q11" s="25"/>
      <c r="T11" s="41"/>
    </row>
    <row r="12" ht="17.45" customHeight="1" spans="1:20">
      <c r="A12" s="5"/>
      <c r="B12" s="6"/>
      <c r="C12" s="8"/>
      <c r="D12" s="8"/>
      <c r="E12" s="8"/>
      <c r="F12" s="8"/>
      <c r="G12" s="8"/>
      <c r="H12" s="8"/>
      <c r="I12" s="8"/>
      <c r="J12" s="26"/>
      <c r="K12" s="26"/>
      <c r="L12" s="27" t="str">
        <f>IF(認定判定!$C$4&gt;0,認定判定!$C$4,"")</f>
        <v/>
      </c>
      <c r="M12" s="27"/>
      <c r="N12" s="27"/>
      <c r="O12" s="27"/>
      <c r="P12" s="27"/>
      <c r="Q12" s="27"/>
      <c r="R12" s="26"/>
      <c r="S12" s="6"/>
      <c r="T12" s="41"/>
    </row>
    <row r="13" ht="17.45" customHeight="1" spans="1:20">
      <c r="A13" s="5"/>
      <c r="B13" s="6"/>
      <c r="C13" s="6"/>
      <c r="D13" s="6"/>
      <c r="E13" s="6"/>
      <c r="F13" s="6"/>
      <c r="G13" s="6"/>
      <c r="H13" s="6"/>
      <c r="I13" s="6"/>
      <c r="J13" s="6"/>
      <c r="K13" s="6"/>
      <c r="L13" s="6"/>
      <c r="M13" s="6"/>
      <c r="N13" s="6"/>
      <c r="O13" s="6"/>
      <c r="P13" s="6"/>
      <c r="Q13" s="6"/>
      <c r="R13" s="6"/>
      <c r="S13" s="6"/>
      <c r="T13" s="41"/>
    </row>
    <row r="14" ht="17.45" customHeight="1" spans="1:20">
      <c r="A14" s="5"/>
      <c r="B14" s="9" t="str">
        <f>"　　私は、表に記載する業を営んでいるが、令和２年新型コロナウイルス感染症の発生の影響に起因して、下記のとおり、"&amp;認定判定!$J$5&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が生じているため、経営の安定に支障が生じておりますので、中小企業信用保険法第２条第５項第５号の規定に基づき認定されるようお願いします。</v>
      </c>
      <c r="C14" s="9"/>
      <c r="D14" s="9"/>
      <c r="E14" s="9"/>
      <c r="F14" s="9"/>
      <c r="G14" s="9"/>
      <c r="H14" s="9"/>
      <c r="I14" s="9"/>
      <c r="J14" s="9"/>
      <c r="K14" s="9"/>
      <c r="L14" s="9"/>
      <c r="M14" s="9"/>
      <c r="N14" s="9"/>
      <c r="O14" s="9"/>
      <c r="P14" s="9"/>
      <c r="Q14" s="9"/>
      <c r="R14" s="9"/>
      <c r="S14" s="9"/>
      <c r="T14" s="41"/>
    </row>
    <row r="15" ht="26.25" customHeight="1" spans="1:20">
      <c r="A15" s="5"/>
      <c r="B15" s="9"/>
      <c r="C15" s="9"/>
      <c r="D15" s="9"/>
      <c r="E15" s="9"/>
      <c r="F15" s="9"/>
      <c r="G15" s="9"/>
      <c r="H15" s="9"/>
      <c r="I15" s="9"/>
      <c r="J15" s="9"/>
      <c r="K15" s="9"/>
      <c r="L15" s="9"/>
      <c r="M15" s="9"/>
      <c r="N15" s="9"/>
      <c r="O15" s="9"/>
      <c r="P15" s="9"/>
      <c r="Q15" s="9"/>
      <c r="R15" s="9"/>
      <c r="S15" s="9"/>
      <c r="T15" s="41"/>
    </row>
    <row r="16" ht="17.25" customHeight="1" spans="1:20">
      <c r="A16" s="5"/>
      <c r="B16" s="6" t="s">
        <v>457</v>
      </c>
      <c r="C16" s="9"/>
      <c r="D16" s="9"/>
      <c r="E16" s="9"/>
      <c r="F16" s="9"/>
      <c r="G16" s="9"/>
      <c r="H16" s="9"/>
      <c r="I16" s="9"/>
      <c r="J16" s="9"/>
      <c r="K16" s="9"/>
      <c r="L16" s="9"/>
      <c r="M16" s="9"/>
      <c r="N16" s="9"/>
      <c r="O16" s="9"/>
      <c r="P16" s="9"/>
      <c r="Q16" s="9"/>
      <c r="R16" s="9"/>
      <c r="S16" s="9"/>
      <c r="T16" s="41"/>
    </row>
    <row r="17" ht="17.45" customHeight="1" spans="1:20">
      <c r="A17" s="5"/>
      <c r="B17" s="105" t="str">
        <f>認定判定!$J$27</f>
        <v>　　　　　　　　　　　　　　　　　　業</v>
      </c>
      <c r="C17" s="106"/>
      <c r="D17" s="106"/>
      <c r="E17" s="106"/>
      <c r="F17" s="106"/>
      <c r="G17" s="107"/>
      <c r="H17" s="108" t="str">
        <f>認定判定!$J$28</f>
        <v/>
      </c>
      <c r="I17" s="110"/>
      <c r="J17" s="110"/>
      <c r="K17" s="110"/>
      <c r="L17" s="110"/>
      <c r="M17" s="110"/>
      <c r="N17" s="110" t="str">
        <f>認定判定!$J$29</f>
        <v/>
      </c>
      <c r="O17" s="110"/>
      <c r="P17" s="110"/>
      <c r="Q17" s="110"/>
      <c r="R17" s="110"/>
      <c r="S17" s="110"/>
      <c r="T17" s="41"/>
    </row>
    <row r="18" ht="17.45" customHeight="1" spans="1:20">
      <c r="A18" s="5"/>
      <c r="B18" s="109" t="str">
        <f>認定判定!$J$30</f>
        <v/>
      </c>
      <c r="C18" s="109"/>
      <c r="D18" s="109"/>
      <c r="E18" s="109"/>
      <c r="F18" s="109"/>
      <c r="G18" s="109"/>
      <c r="H18" s="110" t="str">
        <f>認定判定!$J$31</f>
        <v/>
      </c>
      <c r="I18" s="110"/>
      <c r="J18" s="110"/>
      <c r="K18" s="110"/>
      <c r="L18" s="110"/>
      <c r="M18" s="110"/>
      <c r="N18" s="110" t="str">
        <f>認定判定!$J$32</f>
        <v/>
      </c>
      <c r="O18" s="110"/>
      <c r="P18" s="110"/>
      <c r="Q18" s="110"/>
      <c r="R18" s="110"/>
      <c r="S18" s="110"/>
      <c r="T18" s="41"/>
    </row>
    <row r="19" ht="17.45" customHeight="1" spans="1:20">
      <c r="A19" s="5"/>
      <c r="B19" s="111" t="s">
        <v>458</v>
      </c>
      <c r="C19" s="111"/>
      <c r="D19" s="111"/>
      <c r="E19" s="111"/>
      <c r="F19" s="111"/>
      <c r="G19" s="111"/>
      <c r="H19" s="111"/>
      <c r="I19" s="111"/>
      <c r="J19" s="111"/>
      <c r="K19" s="111"/>
      <c r="L19" s="111"/>
      <c r="M19" s="111"/>
      <c r="N19" s="111"/>
      <c r="O19" s="111"/>
      <c r="P19" s="111"/>
      <c r="Q19" s="111"/>
      <c r="R19" s="111"/>
      <c r="S19" s="111"/>
      <c r="T19" s="41"/>
    </row>
    <row r="20" ht="17.45" customHeight="1" spans="1:20">
      <c r="A20" s="5"/>
      <c r="B20" s="112"/>
      <c r="C20" s="112"/>
      <c r="D20" s="112"/>
      <c r="E20" s="112"/>
      <c r="F20" s="112"/>
      <c r="G20" s="112"/>
      <c r="H20" s="112"/>
      <c r="I20" s="112"/>
      <c r="J20" s="112"/>
      <c r="K20" s="112"/>
      <c r="L20" s="112"/>
      <c r="M20" s="112"/>
      <c r="N20" s="112"/>
      <c r="O20" s="112"/>
      <c r="P20" s="112"/>
      <c r="Q20" s="112"/>
      <c r="R20" s="112"/>
      <c r="S20" s="112"/>
      <c r="T20" s="41"/>
    </row>
    <row r="21" ht="17.45" customHeight="1" spans="1:20">
      <c r="A21" s="5"/>
      <c r="B21" s="112"/>
      <c r="C21" s="112"/>
      <c r="D21" s="112"/>
      <c r="E21" s="112"/>
      <c r="F21" s="112"/>
      <c r="G21" s="112"/>
      <c r="H21" s="112"/>
      <c r="I21" s="112"/>
      <c r="J21" s="112"/>
      <c r="K21" s="112"/>
      <c r="L21" s="112"/>
      <c r="M21" s="112"/>
      <c r="N21" s="112"/>
      <c r="O21" s="112"/>
      <c r="P21" s="112"/>
      <c r="Q21" s="112"/>
      <c r="R21" s="112"/>
      <c r="S21" s="112"/>
      <c r="T21" s="41"/>
    </row>
    <row r="22" ht="17.45" customHeight="1" spans="1:20">
      <c r="A22" s="5"/>
      <c r="B22" s="6"/>
      <c r="C22" s="10" t="s">
        <v>413</v>
      </c>
      <c r="D22" s="10"/>
      <c r="E22" s="10"/>
      <c r="F22" s="10"/>
      <c r="G22" s="10"/>
      <c r="H22" s="10"/>
      <c r="I22" s="10"/>
      <c r="J22" s="10"/>
      <c r="K22" s="10"/>
      <c r="L22" s="10"/>
      <c r="M22" s="10"/>
      <c r="N22" s="10"/>
      <c r="O22" s="10"/>
      <c r="P22" s="10"/>
      <c r="Q22" s="10"/>
      <c r="R22" s="10"/>
      <c r="S22" s="10"/>
      <c r="T22" s="41"/>
    </row>
    <row r="23" ht="17.45" customHeight="1" spans="1:20">
      <c r="A23" s="5"/>
      <c r="B23" s="6"/>
      <c r="C23" s="6" t="s">
        <v>459</v>
      </c>
      <c r="D23" s="6"/>
      <c r="E23" s="6"/>
      <c r="F23" s="6"/>
      <c r="G23" s="6"/>
      <c r="H23" s="6"/>
      <c r="I23" s="6"/>
      <c r="J23" s="6"/>
      <c r="K23" s="6"/>
      <c r="L23" s="6"/>
      <c r="M23" s="6"/>
      <c r="T23" s="41"/>
    </row>
    <row r="24" ht="17.45" customHeight="1" spans="1:20">
      <c r="A24" s="5"/>
      <c r="B24" s="6"/>
      <c r="C24" s="6"/>
      <c r="D24" s="6" t="s">
        <v>471</v>
      </c>
      <c r="E24" s="6"/>
      <c r="F24" s="6"/>
      <c r="G24" s="6"/>
      <c r="H24" s="6"/>
      <c r="I24" s="6"/>
      <c r="J24" s="6"/>
      <c r="K24" s="6"/>
      <c r="L24" s="6"/>
      <c r="M24" s="6"/>
      <c r="T24" s="41"/>
    </row>
    <row r="25" ht="17.45" customHeight="1" spans="1:20">
      <c r="A25" s="5"/>
      <c r="B25" s="6"/>
      <c r="C25" s="6"/>
      <c r="D25" s="6"/>
      <c r="E25" s="59" t="s">
        <v>417</v>
      </c>
      <c r="F25" s="59"/>
      <c r="G25" s="60" t="s">
        <v>418</v>
      </c>
      <c r="H25" s="60"/>
      <c r="I25" s="6"/>
      <c r="J25" s="29"/>
      <c r="L25" s="113" t="s">
        <v>419</v>
      </c>
      <c r="M25" s="113"/>
      <c r="N25" s="114">
        <f>認定判定!$C$28</f>
        <v>0</v>
      </c>
      <c r="O25" s="114"/>
      <c r="P25" s="114"/>
      <c r="Q25" s="113"/>
      <c r="S25" s="92"/>
      <c r="T25" s="41"/>
    </row>
    <row r="26" ht="17.45" customHeight="1" spans="1:20">
      <c r="A26" s="5"/>
      <c r="B26" s="6"/>
      <c r="C26" s="6"/>
      <c r="D26" s="6"/>
      <c r="E26" s="61" t="s">
        <v>420</v>
      </c>
      <c r="F26" s="61"/>
      <c r="G26" s="60"/>
      <c r="H26" s="60"/>
      <c r="I26" s="6"/>
      <c r="J26" s="29"/>
      <c r="K26" s="29"/>
      <c r="L26" s="115"/>
      <c r="M26" s="115"/>
      <c r="N26" s="116"/>
      <c r="O26" s="116"/>
      <c r="P26" s="116"/>
      <c r="Q26" s="115"/>
      <c r="R26" s="119"/>
      <c r="S26" s="29"/>
      <c r="T26" s="41"/>
    </row>
    <row r="27" ht="17.45" customHeight="1" spans="1:20">
      <c r="A27" s="5"/>
      <c r="B27" s="6"/>
      <c r="C27" s="6"/>
      <c r="D27" s="6"/>
      <c r="E27" s="15" t="s">
        <v>472</v>
      </c>
      <c r="F27" s="15"/>
      <c r="G27" s="15"/>
      <c r="H27" s="15"/>
      <c r="I27" s="15"/>
      <c r="J27" s="33"/>
      <c r="K27" s="33"/>
      <c r="L27" s="33"/>
      <c r="M27" s="29"/>
      <c r="N27" s="82">
        <f>認定判定!$C$18</f>
        <v>0</v>
      </c>
      <c r="O27" s="82"/>
      <c r="P27" s="82"/>
      <c r="Q27" s="74" t="str">
        <f>認定判定!$D$9</f>
        <v>円</v>
      </c>
      <c r="R27" s="29"/>
      <c r="S27" s="33"/>
      <c r="T27" s="41"/>
    </row>
    <row r="28" ht="17.45" customHeight="1" spans="1:20">
      <c r="A28" s="5"/>
      <c r="B28" s="6"/>
      <c r="C28" s="6"/>
      <c r="D28" s="6"/>
      <c r="E28" s="15" t="s">
        <v>446</v>
      </c>
      <c r="F28" s="15"/>
      <c r="G28" s="15"/>
      <c r="H28" s="15"/>
      <c r="I28" s="15"/>
      <c r="J28" s="33"/>
      <c r="K28" s="33"/>
      <c r="L28" s="33"/>
      <c r="M28" s="33"/>
      <c r="N28" s="82">
        <f>認定判定!$C$24</f>
        <v>0</v>
      </c>
      <c r="O28" s="82"/>
      <c r="P28" s="82"/>
      <c r="Q28" s="74" t="str">
        <f>認定判定!$D$9</f>
        <v>円</v>
      </c>
      <c r="R28" s="29"/>
      <c r="S28" s="33"/>
      <c r="T28" s="41"/>
    </row>
    <row r="29" ht="17.45" customHeight="1" spans="1:20">
      <c r="A29" s="5"/>
      <c r="B29" s="6"/>
      <c r="C29" s="6"/>
      <c r="D29" s="6" t="s">
        <v>473</v>
      </c>
      <c r="E29" s="64"/>
      <c r="F29" s="6"/>
      <c r="G29" s="6"/>
      <c r="H29" s="6"/>
      <c r="I29" s="6"/>
      <c r="J29" s="6"/>
      <c r="K29" s="6"/>
      <c r="L29" s="6"/>
      <c r="M29" s="33"/>
      <c r="N29" s="117"/>
      <c r="O29" s="117"/>
      <c r="P29" s="117"/>
      <c r="Q29" s="87"/>
      <c r="R29" s="33"/>
      <c r="S29" s="6"/>
      <c r="T29" s="41"/>
    </row>
    <row r="30" ht="17.45" customHeight="1" spans="1:20">
      <c r="A30" s="5"/>
      <c r="B30" s="6"/>
      <c r="C30" s="6"/>
      <c r="D30" s="45"/>
      <c r="E30" s="65" t="s">
        <v>447</v>
      </c>
      <c r="F30" s="65"/>
      <c r="G30" s="65"/>
      <c r="H30" s="45"/>
      <c r="I30" s="45"/>
      <c r="J30" s="45"/>
      <c r="K30" s="45"/>
      <c r="L30" s="113" t="s">
        <v>419</v>
      </c>
      <c r="M30" s="113"/>
      <c r="N30" s="118">
        <f>認定判定!$C$33</f>
        <v>0</v>
      </c>
      <c r="O30" s="118"/>
      <c r="P30" s="118"/>
      <c r="Q30" s="118"/>
      <c r="R30" s="6"/>
      <c r="S30" s="45"/>
      <c r="T30" s="41"/>
    </row>
    <row r="31" ht="17.45" customHeight="1" spans="1:20">
      <c r="A31" s="5"/>
      <c r="B31" s="6"/>
      <c r="C31" s="6"/>
      <c r="D31" s="64"/>
      <c r="E31" s="279" t="s">
        <v>448</v>
      </c>
      <c r="F31" s="66"/>
      <c r="G31" s="66"/>
      <c r="H31" s="45"/>
      <c r="I31" s="45"/>
      <c r="J31" s="45"/>
      <c r="K31" s="45"/>
      <c r="L31" s="45"/>
      <c r="M31" s="6"/>
      <c r="N31" s="6"/>
      <c r="O31" s="6"/>
      <c r="P31" s="6"/>
      <c r="Q31" s="6"/>
      <c r="R31" s="6"/>
      <c r="S31" s="45"/>
      <c r="T31" s="41"/>
    </row>
    <row r="32" ht="17.45" customHeight="1" spans="1:20">
      <c r="A32" s="5"/>
      <c r="B32" s="6"/>
      <c r="C32" s="6"/>
      <c r="D32" s="64"/>
      <c r="E32" s="15" t="s">
        <v>426</v>
      </c>
      <c r="F32" s="15"/>
      <c r="G32" s="15"/>
      <c r="H32" s="15"/>
      <c r="I32" s="15"/>
      <c r="J32" s="33"/>
      <c r="K32" s="33"/>
      <c r="L32" s="33"/>
      <c r="M32" s="33"/>
      <c r="N32" s="82">
        <f>SUM(認定判定!$C$19:$C$20)</f>
        <v>0</v>
      </c>
      <c r="O32" s="82"/>
      <c r="P32" s="82"/>
      <c r="Q32" s="74" t="str">
        <f>認定判定!$D$9</f>
        <v>円</v>
      </c>
      <c r="R32" s="6"/>
      <c r="S32" s="45"/>
      <c r="T32" s="41"/>
    </row>
    <row r="33" ht="17.45" customHeight="1" spans="1:20">
      <c r="A33" s="17"/>
      <c r="B33" s="18"/>
      <c r="C33" s="18"/>
      <c r="D33" s="19"/>
      <c r="E33" s="19"/>
      <c r="F33" s="19"/>
      <c r="G33" s="19"/>
      <c r="H33" s="19"/>
      <c r="I33" s="19"/>
      <c r="J33" s="19"/>
      <c r="K33" s="19"/>
      <c r="L33" s="19"/>
      <c r="M33" s="19"/>
      <c r="N33" s="19"/>
      <c r="O33" s="19"/>
      <c r="P33" s="19"/>
      <c r="Q33" s="19"/>
      <c r="R33" s="19"/>
      <c r="S33" s="19"/>
      <c r="T33" s="44"/>
    </row>
    <row r="34" ht="17.45" customHeight="1" spans="3:3">
      <c r="C34" s="1" t="s">
        <v>429</v>
      </c>
    </row>
    <row r="35" ht="17.45" customHeight="1" spans="3:19">
      <c r="C35" s="1" t="s">
        <v>23</v>
      </c>
      <c r="D35" s="22" t="s">
        <v>430</v>
      </c>
      <c r="E35" s="22"/>
      <c r="F35" s="22"/>
      <c r="G35" s="22"/>
      <c r="H35" s="22"/>
      <c r="I35" s="22"/>
      <c r="J35" s="22"/>
      <c r="K35" s="22"/>
      <c r="L35" s="22"/>
      <c r="M35" s="22"/>
      <c r="N35" s="22"/>
      <c r="O35" s="22"/>
      <c r="P35" s="22"/>
      <c r="Q35" s="22"/>
      <c r="R35" s="22"/>
      <c r="S35" s="21"/>
    </row>
    <row r="36" s="1" customFormat="1" ht="17.45" customHeight="1" spans="3:19">
      <c r="C36" s="1" t="s">
        <v>24</v>
      </c>
      <c r="D36" s="23" t="s">
        <v>431</v>
      </c>
      <c r="E36" s="23"/>
      <c r="F36" s="23"/>
      <c r="G36" s="23"/>
      <c r="H36" s="23"/>
      <c r="I36" s="23"/>
      <c r="J36" s="23"/>
      <c r="K36" s="23"/>
      <c r="L36" s="23"/>
      <c r="M36" s="23"/>
      <c r="N36" s="23"/>
      <c r="O36" s="23"/>
      <c r="P36" s="23"/>
      <c r="Q36" s="23"/>
      <c r="R36" s="23"/>
      <c r="S36" s="21"/>
    </row>
    <row r="37" s="1" customFormat="1" ht="17.45" customHeight="1" spans="3:19">
      <c r="C37" s="23"/>
      <c r="D37" s="23"/>
      <c r="E37" s="23"/>
      <c r="F37" s="23"/>
      <c r="G37" s="23"/>
      <c r="H37" s="23"/>
      <c r="I37" s="23"/>
      <c r="J37" s="23"/>
      <c r="K37" s="23"/>
      <c r="L37" s="23"/>
      <c r="M37" s="23"/>
      <c r="N37" s="23"/>
      <c r="O37" s="23"/>
      <c r="P37" s="23"/>
      <c r="Q37" s="23"/>
      <c r="R37" s="23"/>
      <c r="S37" s="22"/>
    </row>
    <row r="38" s="1" customFormat="1" ht="17.45" customHeight="1" spans="3:18">
      <c r="C38" s="23"/>
      <c r="D38" s="23"/>
      <c r="E38" s="23"/>
      <c r="F38" s="23"/>
      <c r="G38" s="23"/>
      <c r="H38" s="23"/>
      <c r="I38" s="23"/>
      <c r="J38" s="23"/>
      <c r="K38" s="23"/>
      <c r="L38" s="23"/>
      <c r="M38" s="23"/>
      <c r="N38" s="23"/>
      <c r="O38" s="23"/>
      <c r="P38" s="23"/>
      <c r="Q38" s="23"/>
      <c r="R38" s="23"/>
    </row>
    <row r="39" s="1" customFormat="1" ht="17.45" customHeight="1" spans="4:4">
      <c r="D39" s="1" t="s">
        <v>432</v>
      </c>
    </row>
    <row r="40" s="1" customFormat="1" ht="17.45" customHeight="1" spans="4:4">
      <c r="D40" s="1" t="s">
        <v>433</v>
      </c>
    </row>
    <row r="41" s="1" customFormat="1" ht="17.45" customHeight="1" spans="4:4">
      <c r="D41" s="1" t="s">
        <v>434</v>
      </c>
    </row>
    <row r="42" s="1" customFormat="1" ht="17.45" customHeight="1" spans="3:3">
      <c r="C42" s="1" t="s">
        <v>435</v>
      </c>
    </row>
    <row r="43" s="1" customFormat="1" ht="17.45" customHeight="1" spans="4:4">
      <c r="D43" s="1" t="s">
        <v>436</v>
      </c>
    </row>
    <row r="44" s="1" customFormat="1" ht="17.45" customHeight="1"/>
    <row r="45" s="1" customFormat="1" ht="17.45" customHeight="1"/>
  </sheetData>
  <sheetProtection password="EFF8" sheet="1" objects="1" scenarios="1"/>
  <mergeCells count="40">
    <mergeCell ref="A1:T1"/>
    <mergeCell ref="A2:G2"/>
    <mergeCell ref="H2:M2"/>
    <mergeCell ref="N2:T2"/>
    <mergeCell ref="A3:G3"/>
    <mergeCell ref="H3:M3"/>
    <mergeCell ref="N3:T3"/>
    <mergeCell ref="B5:S5"/>
    <mergeCell ref="M7:Q7"/>
    <mergeCell ref="D8:F8"/>
    <mergeCell ref="L9:Q9"/>
    <mergeCell ref="L10:Q10"/>
    <mergeCell ref="L11:Q11"/>
    <mergeCell ref="L12:Q12"/>
    <mergeCell ref="B17:G17"/>
    <mergeCell ref="H17:M17"/>
    <mergeCell ref="N17:S17"/>
    <mergeCell ref="B18:G18"/>
    <mergeCell ref="H18:M18"/>
    <mergeCell ref="N18:S18"/>
    <mergeCell ref="C22:R22"/>
    <mergeCell ref="E25:F25"/>
    <mergeCell ref="L25:M25"/>
    <mergeCell ref="N25:P25"/>
    <mergeCell ref="E26:F26"/>
    <mergeCell ref="L26:M26"/>
    <mergeCell ref="N26:P26"/>
    <mergeCell ref="N27:P27"/>
    <mergeCell ref="N28:P28"/>
    <mergeCell ref="N29:P29"/>
    <mergeCell ref="E30:G30"/>
    <mergeCell ref="L30:M30"/>
    <mergeCell ref="N30:Q30"/>
    <mergeCell ref="E31:G31"/>
    <mergeCell ref="N32:P32"/>
    <mergeCell ref="C9:I11"/>
    <mergeCell ref="B14:S15"/>
    <mergeCell ref="B19:S21"/>
    <mergeCell ref="G25:H26"/>
    <mergeCell ref="D36:R37"/>
  </mergeCells>
  <conditionalFormatting sqref="C9:I12">
    <cfRule type="cellIs" dxfId="12" priority="1"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T46"/>
  <sheetViews>
    <sheetView showGridLines="0" view="pageBreakPreview" zoomScale="85" zoomScaleNormal="100" zoomScaleSheetLayoutView="85" topLeftCell="A7" workbookViewId="0">
      <selection activeCell="A1" sqref="A1"/>
    </sheetView>
  </sheetViews>
  <sheetFormatPr defaultColWidth="9" defaultRowHeight="13.5"/>
  <cols>
    <col min="1" max="1" width="0.875" style="1" customWidth="1"/>
    <col min="2" max="19" width="4.875" style="1" customWidth="1"/>
    <col min="20" max="20" width="0.875" style="1" customWidth="1"/>
    <col min="21" max="16384" width="9" style="2"/>
  </cols>
  <sheetData>
    <row r="1" ht="17.25" customHeight="1" spans="1:20">
      <c r="A1" s="57"/>
      <c r="B1" s="57"/>
      <c r="C1" s="57"/>
      <c r="D1" s="57"/>
      <c r="E1" s="57"/>
      <c r="F1" s="57"/>
      <c r="G1" s="57"/>
      <c r="H1" s="57"/>
      <c r="I1" s="57"/>
      <c r="J1" s="57"/>
      <c r="K1" s="57"/>
      <c r="L1" s="57"/>
      <c r="M1" s="57"/>
      <c r="N1" s="67"/>
      <c r="O1" s="67"/>
      <c r="P1" s="67"/>
      <c r="Q1" s="67"/>
      <c r="R1" s="67"/>
      <c r="S1" s="67"/>
      <c r="T1" s="67"/>
    </row>
    <row r="2" ht="21" customHeight="1" spans="1:20">
      <c r="A2" s="10"/>
      <c r="B2" s="10"/>
      <c r="C2" s="10"/>
      <c r="D2" s="10"/>
      <c r="E2" s="10"/>
      <c r="F2" s="10"/>
      <c r="G2" s="10"/>
      <c r="H2" s="10"/>
      <c r="I2" s="10"/>
      <c r="J2" s="10"/>
      <c r="K2" s="10"/>
      <c r="L2" s="10"/>
      <c r="M2" s="68"/>
      <c r="N2" s="69" t="s">
        <v>454</v>
      </c>
      <c r="O2" s="70"/>
      <c r="P2" s="70"/>
      <c r="Q2" s="70"/>
      <c r="R2" s="70"/>
      <c r="S2" s="70"/>
      <c r="T2" s="91"/>
    </row>
    <row r="3" ht="21" customHeight="1" spans="1:20">
      <c r="A3" s="10"/>
      <c r="B3" s="10"/>
      <c r="C3" s="10"/>
      <c r="D3" s="10"/>
      <c r="E3" s="10"/>
      <c r="F3" s="10"/>
      <c r="G3" s="10"/>
      <c r="H3" s="10"/>
      <c r="I3" s="10"/>
      <c r="J3" s="10"/>
      <c r="K3" s="10"/>
      <c r="L3" s="10"/>
      <c r="M3" s="68"/>
      <c r="N3" s="71"/>
      <c r="O3" s="71"/>
      <c r="P3" s="71"/>
      <c r="Q3" s="71"/>
      <c r="R3" s="71"/>
      <c r="S3" s="71"/>
      <c r="T3" s="71"/>
    </row>
    <row r="4" ht="17.45" customHeight="1" spans="1:1">
      <c r="A4" s="1" t="s">
        <v>484</v>
      </c>
    </row>
    <row r="5" ht="17.25" spans="1:20">
      <c r="A5" s="3"/>
      <c r="B5" s="4" t="s">
        <v>485</v>
      </c>
      <c r="C5" s="4"/>
      <c r="D5" s="4"/>
      <c r="E5" s="4"/>
      <c r="F5" s="4"/>
      <c r="G5" s="4"/>
      <c r="H5" s="4"/>
      <c r="I5" s="4"/>
      <c r="J5" s="4"/>
      <c r="K5" s="4"/>
      <c r="L5" s="4"/>
      <c r="M5" s="4"/>
      <c r="N5" s="4"/>
      <c r="O5" s="4"/>
      <c r="P5" s="4"/>
      <c r="Q5" s="4"/>
      <c r="R5" s="4"/>
      <c r="S5" s="4"/>
      <c r="T5" s="40"/>
    </row>
    <row r="6" ht="17.25" spans="1:20">
      <c r="A6" s="5"/>
      <c r="B6" s="6"/>
      <c r="C6" s="58"/>
      <c r="D6" s="58"/>
      <c r="E6" s="58"/>
      <c r="F6" s="58"/>
      <c r="G6" s="58"/>
      <c r="H6" s="58"/>
      <c r="I6" s="58"/>
      <c r="J6" s="58"/>
      <c r="K6" s="58"/>
      <c r="L6" s="58"/>
      <c r="M6" s="58"/>
      <c r="N6" s="58"/>
      <c r="O6" s="58"/>
      <c r="P6" s="58"/>
      <c r="Q6" s="58"/>
      <c r="R6" s="58"/>
      <c r="S6" s="58"/>
      <c r="T6" s="41"/>
    </row>
    <row r="7" spans="1:20">
      <c r="A7" s="5"/>
      <c r="B7" s="6"/>
      <c r="C7" s="6"/>
      <c r="D7" s="6"/>
      <c r="E7" s="6"/>
      <c r="F7" s="6"/>
      <c r="G7" s="6"/>
      <c r="H7" s="6"/>
      <c r="I7" s="6"/>
      <c r="J7" s="6"/>
      <c r="K7" s="6"/>
      <c r="L7" s="6"/>
      <c r="M7" s="24" t="str">
        <f>IF(認定判定!$J$2&gt;0,認定判定!$J$2,"令和　　　年　　　月　　　日")</f>
        <v>令和　　　年　　　月　　　日</v>
      </c>
      <c r="N7" s="24"/>
      <c r="O7" s="24"/>
      <c r="P7" s="24"/>
      <c r="Q7" s="24"/>
      <c r="R7" s="6"/>
      <c r="S7" s="6"/>
      <c r="T7" s="41"/>
    </row>
    <row r="8" ht="17.45" customHeight="1" spans="1:20">
      <c r="A8" s="5"/>
      <c r="B8" s="6"/>
      <c r="C8" s="6"/>
      <c r="D8" s="7" t="str">
        <f>IF(認定判定!$C$5&gt;0,認定判定!$C$5,"")</f>
        <v/>
      </c>
      <c r="E8" s="7"/>
      <c r="F8" s="7"/>
      <c r="G8" s="6" t="s">
        <v>408</v>
      </c>
      <c r="H8" s="6"/>
      <c r="I8" s="6"/>
      <c r="J8" s="6"/>
      <c r="K8" s="6"/>
      <c r="L8" s="6"/>
      <c r="M8" s="6"/>
      <c r="N8" s="6"/>
      <c r="O8" s="6"/>
      <c r="P8" s="6"/>
      <c r="Q8" s="6"/>
      <c r="R8" s="6"/>
      <c r="S8" s="6"/>
      <c r="T8" s="41"/>
    </row>
    <row r="9" ht="17.45" customHeight="1" spans="1:20">
      <c r="A9" s="5"/>
      <c r="B9" s="6"/>
      <c r="C9" s="8" t="str">
        <f>IF(認定判定!$H$17="","使用できません","")</f>
        <v>使用できません</v>
      </c>
      <c r="D9" s="8"/>
      <c r="E9" s="8"/>
      <c r="F9" s="8"/>
      <c r="G9" s="8"/>
      <c r="H9" s="8"/>
      <c r="I9" s="8"/>
      <c r="J9" s="6" t="s">
        <v>409</v>
      </c>
      <c r="K9" s="6"/>
      <c r="L9" s="25"/>
      <c r="M9" s="25"/>
      <c r="N9" s="25"/>
      <c r="O9" s="25"/>
      <c r="P9" s="25"/>
      <c r="Q9" s="25"/>
      <c r="R9" s="6"/>
      <c r="S9" s="6"/>
      <c r="T9" s="41"/>
    </row>
    <row r="10" ht="17.45" customHeight="1" spans="1:20">
      <c r="A10" s="5"/>
      <c r="B10" s="6"/>
      <c r="C10" s="8"/>
      <c r="D10" s="8"/>
      <c r="E10" s="8"/>
      <c r="F10" s="8"/>
      <c r="G10" s="8"/>
      <c r="H10" s="8"/>
      <c r="I10" s="8"/>
      <c r="J10" s="6" t="s">
        <v>410</v>
      </c>
      <c r="K10" s="6"/>
      <c r="L10" s="25" t="str">
        <f>IF(認定判定!$C$2&gt;0,認定判定!$C$2,"")</f>
        <v/>
      </c>
      <c r="M10" s="25"/>
      <c r="N10" s="25"/>
      <c r="O10" s="25"/>
      <c r="P10" s="25"/>
      <c r="Q10" s="25"/>
      <c r="R10" s="6"/>
      <c r="S10" s="6"/>
      <c r="T10" s="41"/>
    </row>
    <row r="11" ht="17.45" customHeight="1" spans="1:20">
      <c r="A11" s="5"/>
      <c r="B11" s="6"/>
      <c r="C11" s="8"/>
      <c r="D11" s="8"/>
      <c r="E11" s="8"/>
      <c r="F11" s="8"/>
      <c r="G11" s="8"/>
      <c r="H11" s="8"/>
      <c r="I11" s="8"/>
      <c r="J11" s="6" t="s">
        <v>411</v>
      </c>
      <c r="K11" s="6"/>
      <c r="L11" s="25" t="str">
        <f>IF(認定判定!$C$3&gt;0,認定判定!$C$3,"")</f>
        <v/>
      </c>
      <c r="M11" s="25"/>
      <c r="N11" s="25"/>
      <c r="O11" s="25"/>
      <c r="P11" s="25"/>
      <c r="Q11" s="25"/>
      <c r="T11" s="41"/>
    </row>
    <row r="12" ht="17.45" customHeight="1" spans="1:20">
      <c r="A12" s="5"/>
      <c r="B12" s="6"/>
      <c r="C12" s="8"/>
      <c r="D12" s="8"/>
      <c r="E12" s="8"/>
      <c r="F12" s="8"/>
      <c r="G12" s="8"/>
      <c r="H12" s="8"/>
      <c r="I12" s="8"/>
      <c r="J12" s="26"/>
      <c r="K12" s="26"/>
      <c r="L12" s="27" t="str">
        <f>IF(認定判定!$C$4&gt;0,認定判定!$C$4,"")</f>
        <v/>
      </c>
      <c r="M12" s="27"/>
      <c r="N12" s="27"/>
      <c r="O12" s="27"/>
      <c r="P12" s="27"/>
      <c r="Q12" s="27"/>
      <c r="R12" s="26"/>
      <c r="S12" s="6"/>
      <c r="T12" s="41"/>
    </row>
    <row r="13" ht="17.45" customHeight="1" spans="1:20">
      <c r="A13" s="5"/>
      <c r="B13" s="6"/>
      <c r="C13" s="6"/>
      <c r="D13" s="6"/>
      <c r="E13" s="6"/>
      <c r="F13" s="6"/>
      <c r="G13" s="6"/>
      <c r="H13" s="6"/>
      <c r="I13" s="6"/>
      <c r="J13" s="6"/>
      <c r="K13" s="6"/>
      <c r="L13" s="6"/>
      <c r="M13" s="6"/>
      <c r="N13" s="6"/>
      <c r="O13" s="6"/>
      <c r="P13" s="6"/>
      <c r="Q13" s="6"/>
      <c r="R13" s="6"/>
      <c r="S13" s="6"/>
      <c r="T13" s="41"/>
    </row>
    <row r="14" ht="17.45" customHeight="1" spans="1:20">
      <c r="A14" s="5"/>
      <c r="B14" s="9" t="str">
        <f>"　　私は、"&amp;認定判定!$J$27&amp;"を営んでいるが、令和２年新型コロナウイルス感染症の発生の影響に起因して、下記のとおり、"&amp;認定判定!$J$5&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が生じているため、経営の安定に支障が生じておりますので、中小企業信用保険法第２条第５項第５号の規定に基づき認定されるようお願いします。</v>
      </c>
      <c r="C14" s="9"/>
      <c r="D14" s="9"/>
      <c r="E14" s="9"/>
      <c r="F14" s="9"/>
      <c r="G14" s="9"/>
      <c r="H14" s="9"/>
      <c r="I14" s="9"/>
      <c r="J14" s="9"/>
      <c r="K14" s="9"/>
      <c r="L14" s="9"/>
      <c r="M14" s="9"/>
      <c r="N14" s="9"/>
      <c r="O14" s="9"/>
      <c r="P14" s="9"/>
      <c r="Q14" s="9"/>
      <c r="R14" s="9"/>
      <c r="S14" s="9"/>
      <c r="T14" s="41"/>
    </row>
    <row r="15" ht="26.25" customHeight="1" spans="1:20">
      <c r="A15" s="5"/>
      <c r="B15" s="9"/>
      <c r="C15" s="9"/>
      <c r="D15" s="9"/>
      <c r="E15" s="9"/>
      <c r="F15" s="9"/>
      <c r="G15" s="9"/>
      <c r="H15" s="9"/>
      <c r="I15" s="9"/>
      <c r="J15" s="9"/>
      <c r="K15" s="9"/>
      <c r="L15" s="9"/>
      <c r="M15" s="9"/>
      <c r="N15" s="9"/>
      <c r="O15" s="9"/>
      <c r="P15" s="9"/>
      <c r="Q15" s="9"/>
      <c r="R15" s="9"/>
      <c r="S15" s="9"/>
      <c r="T15" s="41"/>
    </row>
    <row r="16" ht="18" customHeight="1" spans="1:20">
      <c r="A16" s="5"/>
      <c r="B16" s="9"/>
      <c r="C16" s="9"/>
      <c r="D16" s="9"/>
      <c r="E16" s="9"/>
      <c r="F16" s="9"/>
      <c r="G16" s="9"/>
      <c r="H16" s="9"/>
      <c r="I16" s="9"/>
      <c r="J16" s="9"/>
      <c r="K16" s="9"/>
      <c r="L16" s="9"/>
      <c r="M16" s="9"/>
      <c r="N16" s="9"/>
      <c r="O16" s="9"/>
      <c r="P16" s="9"/>
      <c r="Q16" s="9"/>
      <c r="R16" s="9"/>
      <c r="S16" s="9"/>
      <c r="T16" s="41"/>
    </row>
    <row r="17" ht="17.45" customHeight="1" spans="1:20">
      <c r="A17" s="5"/>
      <c r="B17" s="6"/>
      <c r="C17" s="10" t="s">
        <v>413</v>
      </c>
      <c r="D17" s="10"/>
      <c r="E17" s="10"/>
      <c r="F17" s="10"/>
      <c r="G17" s="10"/>
      <c r="H17" s="10"/>
      <c r="I17" s="10"/>
      <c r="J17" s="10"/>
      <c r="K17" s="10"/>
      <c r="L17" s="10"/>
      <c r="M17" s="10"/>
      <c r="N17" s="10"/>
      <c r="O17" s="10"/>
      <c r="P17" s="10"/>
      <c r="Q17" s="10"/>
      <c r="R17" s="10"/>
      <c r="S17" s="10"/>
      <c r="T17" s="41"/>
    </row>
    <row r="18" ht="17.45" customHeight="1" spans="1:20">
      <c r="A18" s="5"/>
      <c r="B18" s="6"/>
      <c r="C18" s="6" t="s">
        <v>459</v>
      </c>
      <c r="D18" s="6"/>
      <c r="E18" s="6"/>
      <c r="F18" s="6"/>
      <c r="G18" s="6"/>
      <c r="H18" s="6"/>
      <c r="I18" s="6"/>
      <c r="J18" s="6"/>
      <c r="K18" s="6"/>
      <c r="L18" s="6"/>
      <c r="M18" s="6"/>
      <c r="T18" s="41"/>
    </row>
    <row r="19" ht="17.45" customHeight="1" spans="1:20">
      <c r="A19" s="5"/>
      <c r="B19" s="6"/>
      <c r="C19" s="6"/>
      <c r="D19" s="6" t="s">
        <v>471</v>
      </c>
      <c r="E19" s="6"/>
      <c r="F19" s="6"/>
      <c r="G19" s="6"/>
      <c r="H19" s="6"/>
      <c r="I19" s="6"/>
      <c r="J19" s="6"/>
      <c r="K19" s="6"/>
      <c r="L19" s="72"/>
      <c r="M19" s="72"/>
      <c r="N19" s="73"/>
      <c r="O19" s="73"/>
      <c r="P19" s="73"/>
      <c r="T19" s="41"/>
    </row>
    <row r="20" ht="17.45" customHeight="1" spans="1:20">
      <c r="A20" s="5"/>
      <c r="B20" s="6"/>
      <c r="C20" s="6"/>
      <c r="D20" s="6"/>
      <c r="E20" s="59" t="s">
        <v>417</v>
      </c>
      <c r="F20" s="59"/>
      <c r="G20" s="60" t="s">
        <v>418</v>
      </c>
      <c r="H20" s="60"/>
      <c r="I20" s="6"/>
      <c r="J20" s="29"/>
      <c r="K20" s="74" t="s">
        <v>464</v>
      </c>
      <c r="L20" s="74"/>
      <c r="M20" s="75"/>
      <c r="N20" s="75"/>
      <c r="O20" s="76">
        <f>認定判定!$C$28</f>
        <v>0</v>
      </c>
      <c r="P20" s="76"/>
      <c r="Q20" s="76"/>
      <c r="R20" s="76"/>
      <c r="S20" s="92"/>
      <c r="T20" s="41"/>
    </row>
    <row r="21" ht="17.45" customHeight="1" spans="1:20">
      <c r="A21" s="5"/>
      <c r="B21" s="6"/>
      <c r="C21" s="6"/>
      <c r="D21" s="6"/>
      <c r="E21" s="61" t="s">
        <v>420</v>
      </c>
      <c r="F21" s="61"/>
      <c r="G21" s="60"/>
      <c r="H21" s="60"/>
      <c r="I21" s="6"/>
      <c r="J21" s="29"/>
      <c r="K21" s="77" t="s">
        <v>465</v>
      </c>
      <c r="L21" s="77"/>
      <c r="M21" s="78"/>
      <c r="N21" s="78"/>
      <c r="O21" s="79">
        <f>認定判定!$C$28</f>
        <v>0</v>
      </c>
      <c r="P21" s="79"/>
      <c r="Q21" s="79"/>
      <c r="R21" s="79"/>
      <c r="S21" s="29"/>
      <c r="T21" s="41"/>
    </row>
    <row r="22" ht="17.45" customHeight="1" spans="1:20">
      <c r="A22" s="5"/>
      <c r="B22" s="6"/>
      <c r="C22" s="6"/>
      <c r="D22" s="6"/>
      <c r="E22" s="15" t="s">
        <v>472</v>
      </c>
      <c r="F22" s="15"/>
      <c r="G22" s="15"/>
      <c r="H22" s="15"/>
      <c r="I22" s="15"/>
      <c r="J22" s="33"/>
      <c r="K22" s="33"/>
      <c r="L22" s="33"/>
      <c r="M22" s="29"/>
      <c r="N22" s="80"/>
      <c r="O22" s="80"/>
      <c r="P22" s="80"/>
      <c r="Q22" s="93"/>
      <c r="R22" s="29"/>
      <c r="S22" s="33"/>
      <c r="T22" s="41"/>
    </row>
    <row r="23" ht="17.45" customHeight="1" spans="1:20">
      <c r="A23" s="5"/>
      <c r="B23" s="6"/>
      <c r="C23" s="6"/>
      <c r="D23" s="6"/>
      <c r="E23" s="15"/>
      <c r="F23" s="15"/>
      <c r="G23" s="15"/>
      <c r="H23" s="15"/>
      <c r="I23" s="15"/>
      <c r="J23" s="33"/>
      <c r="K23" s="81" t="s">
        <v>466</v>
      </c>
      <c r="L23" s="31"/>
      <c r="M23" s="82"/>
      <c r="N23" s="82"/>
      <c r="O23" s="82">
        <f>認定判定!$C$18</f>
        <v>0</v>
      </c>
      <c r="P23" s="82"/>
      <c r="Q23" s="82"/>
      <c r="R23" s="94" t="str">
        <f>認定判定!$D$9</f>
        <v>円</v>
      </c>
      <c r="S23" s="33"/>
      <c r="T23" s="41"/>
    </row>
    <row r="24" ht="17.45" customHeight="1" spans="1:20">
      <c r="A24" s="5"/>
      <c r="B24" s="6"/>
      <c r="C24" s="6"/>
      <c r="D24" s="6"/>
      <c r="E24" s="15"/>
      <c r="F24" s="15"/>
      <c r="G24" s="15"/>
      <c r="H24" s="15"/>
      <c r="I24" s="15"/>
      <c r="J24" s="33"/>
      <c r="K24" s="83" t="s">
        <v>467</v>
      </c>
      <c r="L24" s="84"/>
      <c r="M24" s="85"/>
      <c r="N24" s="85"/>
      <c r="O24" s="82">
        <f>認定判定!$C$18</f>
        <v>0</v>
      </c>
      <c r="P24" s="82"/>
      <c r="Q24" s="82"/>
      <c r="R24" s="95" t="str">
        <f>認定判定!$D$9</f>
        <v>円</v>
      </c>
      <c r="S24" s="33"/>
      <c r="T24" s="41"/>
    </row>
    <row r="25" ht="17.45" customHeight="1" spans="1:20">
      <c r="A25" s="5"/>
      <c r="B25" s="6"/>
      <c r="C25" s="6"/>
      <c r="D25" s="6"/>
      <c r="E25" s="15" t="s">
        <v>446</v>
      </c>
      <c r="F25" s="15"/>
      <c r="G25" s="15"/>
      <c r="H25" s="15"/>
      <c r="I25" s="15"/>
      <c r="J25" s="33"/>
      <c r="K25" s="33"/>
      <c r="L25" s="33"/>
      <c r="M25" s="33"/>
      <c r="N25" s="80"/>
      <c r="O25" s="80"/>
      <c r="P25" s="80"/>
      <c r="Q25" s="93"/>
      <c r="R25" s="29"/>
      <c r="S25" s="33"/>
      <c r="T25" s="41"/>
    </row>
    <row r="26" ht="17.45" customHeight="1" spans="1:20">
      <c r="A26" s="5"/>
      <c r="B26" s="6"/>
      <c r="C26" s="6"/>
      <c r="D26" s="6"/>
      <c r="E26" s="15"/>
      <c r="F26" s="15"/>
      <c r="G26" s="15"/>
      <c r="H26" s="15"/>
      <c r="I26" s="15"/>
      <c r="J26" s="33"/>
      <c r="K26" s="81" t="s">
        <v>466</v>
      </c>
      <c r="L26" s="31"/>
      <c r="M26" s="82"/>
      <c r="N26" s="82"/>
      <c r="O26" s="82">
        <f>認定判定!$C$24</f>
        <v>0</v>
      </c>
      <c r="P26" s="82"/>
      <c r="Q26" s="82"/>
      <c r="R26" s="94" t="str">
        <f>認定判定!$D$9</f>
        <v>円</v>
      </c>
      <c r="S26" s="33"/>
      <c r="T26" s="41"/>
    </row>
    <row r="27" ht="17.45" customHeight="1" spans="1:20">
      <c r="A27" s="5"/>
      <c r="B27" s="6"/>
      <c r="C27" s="6"/>
      <c r="D27" s="6"/>
      <c r="E27" s="15"/>
      <c r="F27" s="15"/>
      <c r="G27" s="15"/>
      <c r="H27" s="15"/>
      <c r="I27" s="15"/>
      <c r="J27" s="33"/>
      <c r="K27" s="83" t="s">
        <v>467</v>
      </c>
      <c r="L27" s="84"/>
      <c r="M27" s="85"/>
      <c r="N27" s="85"/>
      <c r="O27" s="82">
        <f>認定判定!$C$24</f>
        <v>0</v>
      </c>
      <c r="P27" s="82"/>
      <c r="Q27" s="82"/>
      <c r="R27" s="95" t="str">
        <f>認定判定!$D$9</f>
        <v>円</v>
      </c>
      <c r="S27" s="33"/>
      <c r="T27" s="41"/>
    </row>
    <row r="28" ht="17.45" customHeight="1" spans="1:20">
      <c r="A28" s="5"/>
      <c r="B28" s="6"/>
      <c r="C28" s="6"/>
      <c r="D28" s="6" t="s">
        <v>473</v>
      </c>
      <c r="E28" s="64"/>
      <c r="F28" s="6"/>
      <c r="G28" s="6"/>
      <c r="H28" s="6"/>
      <c r="I28" s="6"/>
      <c r="J28" s="6"/>
      <c r="K28" s="6"/>
      <c r="L28" s="93"/>
      <c r="M28" s="93"/>
      <c r="N28" s="120"/>
      <c r="O28" s="120"/>
      <c r="P28" s="120"/>
      <c r="Q28" s="120"/>
      <c r="R28" s="33"/>
      <c r="S28" s="6"/>
      <c r="T28" s="41"/>
    </row>
    <row r="29" ht="17.45" customHeight="1" spans="1:20">
      <c r="A29" s="5"/>
      <c r="B29" s="6"/>
      <c r="C29" s="6"/>
      <c r="D29" s="45"/>
      <c r="E29" s="65" t="s">
        <v>447</v>
      </c>
      <c r="F29" s="65"/>
      <c r="G29" s="65"/>
      <c r="H29" s="45"/>
      <c r="I29" s="45"/>
      <c r="J29" s="45"/>
      <c r="K29" s="74" t="s">
        <v>464</v>
      </c>
      <c r="L29" s="74"/>
      <c r="M29" s="75"/>
      <c r="N29" s="75"/>
      <c r="O29" s="89">
        <f>認定判定!$C$33</f>
        <v>0</v>
      </c>
      <c r="P29" s="89"/>
      <c r="Q29" s="89"/>
      <c r="R29" s="89"/>
      <c r="S29" s="45"/>
      <c r="T29" s="41"/>
    </row>
    <row r="30" ht="17.45" customHeight="1" spans="1:20">
      <c r="A30" s="5"/>
      <c r="B30" s="6"/>
      <c r="C30" s="6"/>
      <c r="D30" s="64"/>
      <c r="E30" s="279" t="s">
        <v>448</v>
      </c>
      <c r="F30" s="66"/>
      <c r="G30" s="66"/>
      <c r="H30" s="45"/>
      <c r="I30" s="45"/>
      <c r="J30" s="45"/>
      <c r="K30" s="77" t="s">
        <v>465</v>
      </c>
      <c r="L30" s="77"/>
      <c r="M30" s="78"/>
      <c r="N30" s="78"/>
      <c r="O30" s="90">
        <f>認定判定!$C$33</f>
        <v>0</v>
      </c>
      <c r="P30" s="90"/>
      <c r="Q30" s="90"/>
      <c r="R30" s="90"/>
      <c r="S30" s="45"/>
      <c r="T30" s="41"/>
    </row>
    <row r="31" ht="17.45" customHeight="1" spans="1:20">
      <c r="A31" s="5"/>
      <c r="B31" s="6"/>
      <c r="C31" s="6"/>
      <c r="D31" s="64"/>
      <c r="E31" s="15" t="s">
        <v>426</v>
      </c>
      <c r="F31" s="15"/>
      <c r="G31" s="15"/>
      <c r="H31" s="15"/>
      <c r="I31" s="15"/>
      <c r="J31" s="33"/>
      <c r="K31" s="33"/>
      <c r="L31" s="33"/>
      <c r="M31" s="33"/>
      <c r="N31" s="80"/>
      <c r="O31" s="80"/>
      <c r="P31" s="80"/>
      <c r="Q31" s="93"/>
      <c r="R31" s="6"/>
      <c r="S31" s="45"/>
      <c r="T31" s="41"/>
    </row>
    <row r="32" ht="17.45" customHeight="1" spans="1:20">
      <c r="A32" s="5"/>
      <c r="B32" s="6"/>
      <c r="C32" s="6"/>
      <c r="D32" s="64"/>
      <c r="E32" s="15"/>
      <c r="F32" s="15"/>
      <c r="G32" s="15"/>
      <c r="H32" s="15"/>
      <c r="I32" s="15"/>
      <c r="J32" s="33"/>
      <c r="K32" s="81" t="s">
        <v>466</v>
      </c>
      <c r="L32" s="31"/>
      <c r="M32" s="82"/>
      <c r="N32" s="82"/>
      <c r="O32" s="82">
        <f>SUM(認定判定!$C$19:$C$20)</f>
        <v>0</v>
      </c>
      <c r="P32" s="82"/>
      <c r="Q32" s="82"/>
      <c r="R32" s="94" t="str">
        <f>認定判定!$D$9</f>
        <v>円</v>
      </c>
      <c r="S32" s="45"/>
      <c r="T32" s="41"/>
    </row>
    <row r="33" ht="17.45" customHeight="1" spans="1:20">
      <c r="A33" s="5"/>
      <c r="B33" s="6"/>
      <c r="C33" s="6"/>
      <c r="D33" s="64"/>
      <c r="E33" s="15"/>
      <c r="F33" s="15"/>
      <c r="G33" s="15"/>
      <c r="H33" s="15"/>
      <c r="I33" s="15"/>
      <c r="J33" s="33"/>
      <c r="K33" s="83" t="s">
        <v>467</v>
      </c>
      <c r="L33" s="84"/>
      <c r="M33" s="85"/>
      <c r="N33" s="85"/>
      <c r="O33" s="82">
        <f>SUM(認定判定!$C$19:$C$20)</f>
        <v>0</v>
      </c>
      <c r="P33" s="82"/>
      <c r="Q33" s="82"/>
      <c r="R33" s="95" t="str">
        <f>認定判定!$D$9</f>
        <v>円</v>
      </c>
      <c r="S33" s="45"/>
      <c r="T33" s="41"/>
    </row>
    <row r="34" ht="17.45" customHeight="1" spans="1:20">
      <c r="A34" s="17"/>
      <c r="B34" s="18"/>
      <c r="C34" s="18"/>
      <c r="D34" s="19"/>
      <c r="E34" s="19"/>
      <c r="F34" s="19"/>
      <c r="G34" s="19"/>
      <c r="H34" s="19"/>
      <c r="I34" s="19"/>
      <c r="J34" s="19"/>
      <c r="K34" s="19"/>
      <c r="L34" s="19"/>
      <c r="M34" s="19"/>
      <c r="N34" s="19"/>
      <c r="O34" s="19"/>
      <c r="P34" s="19"/>
      <c r="Q34" s="19"/>
      <c r="R34" s="19"/>
      <c r="S34" s="19"/>
      <c r="T34" s="44"/>
    </row>
    <row r="35" ht="17.45" customHeight="1" spans="3:3">
      <c r="C35" s="1" t="s">
        <v>429</v>
      </c>
    </row>
    <row r="36" ht="17.45" customHeight="1" spans="3:19">
      <c r="C36" s="1" t="s">
        <v>23</v>
      </c>
      <c r="D36" s="22" t="s">
        <v>430</v>
      </c>
      <c r="E36" s="22"/>
      <c r="F36" s="22"/>
      <c r="G36" s="22"/>
      <c r="H36" s="22"/>
      <c r="I36" s="22"/>
      <c r="J36" s="22"/>
      <c r="K36" s="22"/>
      <c r="L36" s="22"/>
      <c r="M36" s="22"/>
      <c r="N36" s="22"/>
      <c r="O36" s="22"/>
      <c r="P36" s="22"/>
      <c r="Q36" s="22"/>
      <c r="R36" s="22"/>
      <c r="S36" s="21"/>
    </row>
    <row r="37" s="1" customFormat="1" ht="17.45" customHeight="1" spans="3:19">
      <c r="C37" s="1" t="s">
        <v>24</v>
      </c>
      <c r="D37" s="23" t="s">
        <v>431</v>
      </c>
      <c r="E37" s="23"/>
      <c r="F37" s="23"/>
      <c r="G37" s="23"/>
      <c r="H37" s="23"/>
      <c r="I37" s="23"/>
      <c r="J37" s="23"/>
      <c r="K37" s="23"/>
      <c r="L37" s="23"/>
      <c r="M37" s="23"/>
      <c r="N37" s="23"/>
      <c r="O37" s="23"/>
      <c r="P37" s="23"/>
      <c r="Q37" s="23"/>
      <c r="R37" s="23"/>
      <c r="S37" s="21"/>
    </row>
    <row r="38" s="1" customFormat="1" ht="17.45" customHeight="1" spans="3:19">
      <c r="C38" s="23"/>
      <c r="D38" s="23"/>
      <c r="E38" s="23"/>
      <c r="F38" s="23"/>
      <c r="G38" s="23"/>
      <c r="H38" s="23"/>
      <c r="I38" s="23"/>
      <c r="J38" s="23"/>
      <c r="K38" s="23"/>
      <c r="L38" s="23"/>
      <c r="M38" s="23"/>
      <c r="N38" s="23"/>
      <c r="O38" s="23"/>
      <c r="P38" s="23"/>
      <c r="Q38" s="23"/>
      <c r="R38" s="23"/>
      <c r="S38" s="22"/>
    </row>
    <row r="39" s="1" customFormat="1" ht="17.45" customHeight="1" spans="3:18">
      <c r="C39" s="23"/>
      <c r="D39" s="23"/>
      <c r="E39" s="23"/>
      <c r="F39" s="23"/>
      <c r="G39" s="23"/>
      <c r="H39" s="23"/>
      <c r="I39" s="23"/>
      <c r="J39" s="23"/>
      <c r="K39" s="23"/>
      <c r="L39" s="23"/>
      <c r="M39" s="23"/>
      <c r="N39" s="23"/>
      <c r="O39" s="23"/>
      <c r="P39" s="23"/>
      <c r="Q39" s="23"/>
      <c r="R39" s="23"/>
    </row>
    <row r="40" s="1" customFormat="1" ht="17.45" customHeight="1" spans="4:4">
      <c r="D40" s="1" t="s">
        <v>432</v>
      </c>
    </row>
    <row r="41" s="1" customFormat="1" ht="17.45" customHeight="1" spans="4:4">
      <c r="D41" s="1" t="s">
        <v>433</v>
      </c>
    </row>
    <row r="42" s="1" customFormat="1" ht="17.45" customHeight="1" spans="4:4">
      <c r="D42" s="1" t="s">
        <v>434</v>
      </c>
    </row>
    <row r="43" s="1" customFormat="1" ht="17.45" customHeight="1" spans="3:3">
      <c r="C43" s="1" t="s">
        <v>476</v>
      </c>
    </row>
    <row r="44" s="1" customFormat="1" ht="17.45" customHeight="1" spans="4:4">
      <c r="D44" s="1" t="s">
        <v>436</v>
      </c>
    </row>
    <row r="45" s="1" customFormat="1" ht="17.45" customHeight="1"/>
    <row r="46" s="1" customFormat="1" ht="17.45" customHeight="1"/>
  </sheetData>
  <sheetProtection password="EFF8" sheet="1" objects="1" scenarios="1"/>
  <mergeCells count="33">
    <mergeCell ref="A2:G2"/>
    <mergeCell ref="H2:M2"/>
    <mergeCell ref="N2:T2"/>
    <mergeCell ref="A3:G3"/>
    <mergeCell ref="H3:M3"/>
    <mergeCell ref="N3:T3"/>
    <mergeCell ref="B5:S5"/>
    <mergeCell ref="M7:Q7"/>
    <mergeCell ref="D8:F8"/>
    <mergeCell ref="L9:Q9"/>
    <mergeCell ref="L10:Q10"/>
    <mergeCell ref="L11:Q11"/>
    <mergeCell ref="L12:Q12"/>
    <mergeCell ref="C17:R17"/>
    <mergeCell ref="L19:M19"/>
    <mergeCell ref="E20:F20"/>
    <mergeCell ref="O20:R20"/>
    <mergeCell ref="E21:F21"/>
    <mergeCell ref="O21:R21"/>
    <mergeCell ref="O23:Q23"/>
    <mergeCell ref="O24:Q24"/>
    <mergeCell ref="O26:Q26"/>
    <mergeCell ref="O27:Q27"/>
    <mergeCell ref="E29:G29"/>
    <mergeCell ref="O29:R29"/>
    <mergeCell ref="E30:G30"/>
    <mergeCell ref="O30:R30"/>
    <mergeCell ref="O32:Q32"/>
    <mergeCell ref="O33:Q33"/>
    <mergeCell ref="B14:S15"/>
    <mergeCell ref="C9:I11"/>
    <mergeCell ref="G20:H21"/>
    <mergeCell ref="D37:R38"/>
  </mergeCells>
  <conditionalFormatting sqref="C9:I12">
    <cfRule type="cellIs" dxfId="13" priority="1"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73"/>
  <sheetViews>
    <sheetView topLeftCell="C1" workbookViewId="0">
      <selection activeCell="C1" sqref="C1:G1"/>
    </sheetView>
  </sheetViews>
  <sheetFormatPr defaultColWidth="9" defaultRowHeight="15" customHeight="1" outlineLevelCol="6"/>
  <cols>
    <col min="1" max="1" width="3.875" style="171" hidden="1" customWidth="1"/>
    <col min="2" max="2" width="3" style="171" hidden="1" customWidth="1"/>
    <col min="3" max="3" width="23.75" style="171" customWidth="1"/>
    <col min="4" max="4" width="9" style="171"/>
    <col min="5" max="5" width="3.25" style="171" customWidth="1"/>
    <col min="6" max="7" width="2.375" style="171" customWidth="1"/>
    <col min="8" max="16384" width="9" style="171"/>
  </cols>
  <sheetData>
    <row r="1" customHeight="1" spans="1:7">
      <c r="A1" s="171" t="s">
        <v>51</v>
      </c>
      <c r="B1" s="171" t="s">
        <v>52</v>
      </c>
      <c r="C1" s="172" t="s">
        <v>53</v>
      </c>
      <c r="D1" s="172"/>
      <c r="E1" s="172"/>
      <c r="F1" s="172"/>
      <c r="G1" s="172"/>
    </row>
    <row r="2" customHeight="1" spans="1:7">
      <c r="A2" s="171">
        <v>1</v>
      </c>
      <c r="B2" s="173" t="s">
        <v>54</v>
      </c>
      <c r="C2" s="174" t="s">
        <v>55</v>
      </c>
      <c r="D2" s="175"/>
      <c r="E2" s="175"/>
      <c r="F2" s="175"/>
      <c r="G2" s="176"/>
    </row>
    <row r="3" customHeight="1" spans="1:7">
      <c r="A3" s="171">
        <v>2</v>
      </c>
      <c r="B3" s="173" t="s">
        <v>56</v>
      </c>
      <c r="C3" s="174" t="s">
        <v>57</v>
      </c>
      <c r="D3" s="175"/>
      <c r="E3" s="175"/>
      <c r="F3" s="175"/>
      <c r="G3" s="176"/>
    </row>
    <row r="4" customHeight="1" spans="1:7">
      <c r="A4" s="171">
        <v>3</v>
      </c>
      <c r="B4" s="173" t="s">
        <v>58</v>
      </c>
      <c r="C4" s="174" t="s">
        <v>59</v>
      </c>
      <c r="D4" s="175"/>
      <c r="E4" s="175"/>
      <c r="F4" s="175"/>
      <c r="G4" s="176"/>
    </row>
    <row r="5" customHeight="1" spans="1:7">
      <c r="A5" s="171">
        <v>4</v>
      </c>
      <c r="B5" s="173" t="s">
        <v>60</v>
      </c>
      <c r="C5" s="174" t="s">
        <v>61</v>
      </c>
      <c r="D5" s="175"/>
      <c r="E5" s="175"/>
      <c r="F5" s="175"/>
      <c r="G5" s="176"/>
    </row>
    <row r="6" customHeight="1" spans="1:7">
      <c r="A6" s="171">
        <v>5</v>
      </c>
      <c r="B6" s="173" t="s">
        <v>62</v>
      </c>
      <c r="C6" s="174" t="s">
        <v>63</v>
      </c>
      <c r="D6" s="175"/>
      <c r="E6" s="175"/>
      <c r="F6" s="175"/>
      <c r="G6" s="176"/>
    </row>
    <row r="7" customHeight="1" spans="1:7">
      <c r="A7" s="171">
        <v>6</v>
      </c>
      <c r="B7" s="173" t="s">
        <v>64</v>
      </c>
      <c r="C7" s="174" t="s">
        <v>65</v>
      </c>
      <c r="D7" s="175"/>
      <c r="E7" s="175"/>
      <c r="F7" s="175"/>
      <c r="G7" s="176"/>
    </row>
    <row r="8" customHeight="1" spans="1:7">
      <c r="A8" s="171">
        <v>7</v>
      </c>
      <c r="B8" s="173" t="s">
        <v>66</v>
      </c>
      <c r="C8" s="174" t="s">
        <v>67</v>
      </c>
      <c r="D8" s="175"/>
      <c r="E8" s="175"/>
      <c r="F8" s="175"/>
      <c r="G8" s="176"/>
    </row>
    <row r="9" customHeight="1" spans="1:7">
      <c r="A9" s="171">
        <v>8</v>
      </c>
      <c r="B9" s="173" t="s">
        <v>68</v>
      </c>
      <c r="C9" s="174" t="s">
        <v>69</v>
      </c>
      <c r="D9" s="175"/>
      <c r="E9" s="175"/>
      <c r="F9" s="175"/>
      <c r="G9" s="176"/>
    </row>
    <row r="10" customHeight="1" spans="1:7">
      <c r="A10" s="171">
        <v>9</v>
      </c>
      <c r="B10" s="173" t="s">
        <v>70</v>
      </c>
      <c r="C10" s="174" t="s">
        <v>71</v>
      </c>
      <c r="D10" s="175"/>
      <c r="E10" s="175"/>
      <c r="F10" s="175"/>
      <c r="G10" s="176"/>
    </row>
    <row r="11" customHeight="1" spans="1:7">
      <c r="A11" s="171">
        <v>10</v>
      </c>
      <c r="B11" s="173" t="s">
        <v>72</v>
      </c>
      <c r="C11" s="174" t="s">
        <v>73</v>
      </c>
      <c r="D11" s="175"/>
      <c r="E11" s="175"/>
      <c r="F11" s="175"/>
      <c r="G11" s="176"/>
    </row>
    <row r="12" customHeight="1" spans="1:7">
      <c r="A12" s="171">
        <v>11</v>
      </c>
      <c r="B12" s="173" t="s">
        <v>74</v>
      </c>
      <c r="C12" s="174" t="s">
        <v>75</v>
      </c>
      <c r="D12" s="175"/>
      <c r="E12" s="175"/>
      <c r="F12" s="175"/>
      <c r="G12" s="176"/>
    </row>
    <row r="13" customHeight="1" spans="1:7">
      <c r="A13" s="171">
        <v>12</v>
      </c>
      <c r="B13" s="173" t="s">
        <v>76</v>
      </c>
      <c r="C13" s="174" t="s">
        <v>77</v>
      </c>
      <c r="D13" s="175"/>
      <c r="E13" s="175"/>
      <c r="F13" s="175"/>
      <c r="G13" s="176"/>
    </row>
    <row r="14" customHeight="1" spans="1:7">
      <c r="A14" s="171">
        <v>13</v>
      </c>
      <c r="B14" s="173" t="s">
        <v>78</v>
      </c>
      <c r="C14" s="174" t="s">
        <v>79</v>
      </c>
      <c r="D14" s="175"/>
      <c r="E14" s="175"/>
      <c r="F14" s="175"/>
      <c r="G14" s="176"/>
    </row>
    <row r="15" customHeight="1" spans="1:7">
      <c r="A15" s="171">
        <v>14</v>
      </c>
      <c r="B15" s="173" t="s">
        <v>80</v>
      </c>
      <c r="C15" s="174" t="s">
        <v>81</v>
      </c>
      <c r="D15" s="175"/>
      <c r="E15" s="175"/>
      <c r="F15" s="175"/>
      <c r="G15" s="176"/>
    </row>
    <row r="16" customHeight="1" spans="1:7">
      <c r="A16" s="171">
        <v>15</v>
      </c>
      <c r="B16" s="173" t="s">
        <v>82</v>
      </c>
      <c r="C16" s="174" t="s">
        <v>83</v>
      </c>
      <c r="D16" s="175"/>
      <c r="E16" s="175"/>
      <c r="F16" s="175"/>
      <c r="G16" s="176"/>
    </row>
    <row r="17" customHeight="1" spans="1:7">
      <c r="A17" s="171">
        <v>16</v>
      </c>
      <c r="B17" s="173" t="s">
        <v>84</v>
      </c>
      <c r="C17" s="174" t="s">
        <v>85</v>
      </c>
      <c r="D17" s="175"/>
      <c r="E17" s="175"/>
      <c r="F17" s="175"/>
      <c r="G17" s="176"/>
    </row>
    <row r="18" customHeight="1" spans="1:7">
      <c r="A18" s="171">
        <v>17</v>
      </c>
      <c r="B18" s="173" t="s">
        <v>86</v>
      </c>
      <c r="C18" s="174" t="s">
        <v>87</v>
      </c>
      <c r="D18" s="175"/>
      <c r="E18" s="175"/>
      <c r="F18" s="175"/>
      <c r="G18" s="176"/>
    </row>
    <row r="19" customHeight="1" spans="1:7">
      <c r="A19" s="171">
        <v>18</v>
      </c>
      <c r="B19" s="173" t="s">
        <v>88</v>
      </c>
      <c r="C19" s="174" t="s">
        <v>89</v>
      </c>
      <c r="D19" s="175"/>
      <c r="E19" s="175"/>
      <c r="F19" s="175"/>
      <c r="G19" s="176"/>
    </row>
    <row r="20" customHeight="1" spans="1:7">
      <c r="A20" s="171">
        <v>19</v>
      </c>
      <c r="B20" s="173" t="s">
        <v>90</v>
      </c>
      <c r="C20" s="174" t="s">
        <v>91</v>
      </c>
      <c r="D20" s="175"/>
      <c r="E20" s="175"/>
      <c r="F20" s="175"/>
      <c r="G20" s="176"/>
    </row>
    <row r="21" customHeight="1" spans="1:7">
      <c r="A21" s="171">
        <v>20</v>
      </c>
      <c r="B21" s="173" t="s">
        <v>92</v>
      </c>
      <c r="C21" s="174" t="s">
        <v>93</v>
      </c>
      <c r="D21" s="175"/>
      <c r="E21" s="175"/>
      <c r="F21" s="175"/>
      <c r="G21" s="176"/>
    </row>
    <row r="22" customHeight="1" spans="1:7">
      <c r="A22" s="171">
        <v>21</v>
      </c>
      <c r="B22" s="173" t="s">
        <v>94</v>
      </c>
      <c r="C22" s="174" t="s">
        <v>95</v>
      </c>
      <c r="D22" s="175"/>
      <c r="E22" s="175"/>
      <c r="F22" s="175"/>
      <c r="G22" s="176"/>
    </row>
    <row r="23" customHeight="1" spans="1:7">
      <c r="A23" s="171">
        <v>22</v>
      </c>
      <c r="B23" s="173" t="s">
        <v>96</v>
      </c>
      <c r="C23" s="174" t="s">
        <v>97</v>
      </c>
      <c r="D23" s="175"/>
      <c r="E23" s="175"/>
      <c r="F23" s="175"/>
      <c r="G23" s="176"/>
    </row>
    <row r="24" customHeight="1" spans="1:7">
      <c r="A24" s="171">
        <v>23</v>
      </c>
      <c r="B24" s="173" t="s">
        <v>98</v>
      </c>
      <c r="C24" s="174" t="s">
        <v>99</v>
      </c>
      <c r="D24" s="175"/>
      <c r="E24" s="175"/>
      <c r="F24" s="175"/>
      <c r="G24" s="176"/>
    </row>
    <row r="25" customHeight="1" spans="1:7">
      <c r="A25" s="171">
        <v>24</v>
      </c>
      <c r="B25" s="173" t="s">
        <v>100</v>
      </c>
      <c r="C25" s="174" t="s">
        <v>101</v>
      </c>
      <c r="D25" s="175"/>
      <c r="E25" s="175"/>
      <c r="F25" s="175"/>
      <c r="G25" s="176"/>
    </row>
    <row r="26" customHeight="1" spans="1:7">
      <c r="A26" s="171">
        <v>25</v>
      </c>
      <c r="B26" s="173" t="s">
        <v>102</v>
      </c>
      <c r="C26" s="174" t="s">
        <v>103</v>
      </c>
      <c r="D26" s="175"/>
      <c r="E26" s="175"/>
      <c r="F26" s="175"/>
      <c r="G26" s="176"/>
    </row>
    <row r="27" customHeight="1" spans="1:7">
      <c r="A27" s="171">
        <v>26</v>
      </c>
      <c r="B27" s="173" t="s">
        <v>104</v>
      </c>
      <c r="C27" s="174" t="s">
        <v>105</v>
      </c>
      <c r="D27" s="175"/>
      <c r="E27" s="175"/>
      <c r="F27" s="175"/>
      <c r="G27" s="176"/>
    </row>
    <row r="28" customHeight="1" spans="1:7">
      <c r="A28" s="171">
        <v>27</v>
      </c>
      <c r="B28" s="173" t="s">
        <v>106</v>
      </c>
      <c r="C28" s="174" t="s">
        <v>107</v>
      </c>
      <c r="D28" s="175"/>
      <c r="E28" s="175"/>
      <c r="F28" s="175"/>
      <c r="G28" s="176"/>
    </row>
    <row r="29" customHeight="1" spans="1:7">
      <c r="A29" s="171">
        <v>28</v>
      </c>
      <c r="B29" s="173" t="s">
        <v>108</v>
      </c>
      <c r="C29" s="174" t="s">
        <v>109</v>
      </c>
      <c r="D29" s="175"/>
      <c r="E29" s="175"/>
      <c r="F29" s="175"/>
      <c r="G29" s="176"/>
    </row>
    <row r="30" customHeight="1" spans="1:7">
      <c r="A30" s="171">
        <v>29</v>
      </c>
      <c r="B30" s="173" t="s">
        <v>110</v>
      </c>
      <c r="C30" s="174" t="s">
        <v>111</v>
      </c>
      <c r="D30" s="175"/>
      <c r="E30" s="175"/>
      <c r="F30" s="175"/>
      <c r="G30" s="176"/>
    </row>
    <row r="31" customHeight="1" spans="1:7">
      <c r="A31" s="171">
        <v>30</v>
      </c>
      <c r="B31" s="173" t="s">
        <v>112</v>
      </c>
      <c r="C31" s="174" t="s">
        <v>113</v>
      </c>
      <c r="D31" s="175"/>
      <c r="E31" s="175"/>
      <c r="F31" s="175"/>
      <c r="G31" s="176"/>
    </row>
    <row r="32" customHeight="1" spans="1:7">
      <c r="A32" s="171">
        <v>31</v>
      </c>
      <c r="B32" s="173" t="s">
        <v>114</v>
      </c>
      <c r="C32" s="174" t="s">
        <v>115</v>
      </c>
      <c r="D32" s="175"/>
      <c r="E32" s="175"/>
      <c r="F32" s="175"/>
      <c r="G32" s="176"/>
    </row>
    <row r="33" customHeight="1" spans="1:7">
      <c r="A33" s="171">
        <v>32</v>
      </c>
      <c r="B33" s="173" t="s">
        <v>116</v>
      </c>
      <c r="C33" s="174" t="s">
        <v>117</v>
      </c>
      <c r="D33" s="175"/>
      <c r="E33" s="175"/>
      <c r="F33" s="175"/>
      <c r="G33" s="176"/>
    </row>
    <row r="34" customHeight="1" spans="1:7">
      <c r="A34" s="171">
        <v>33</v>
      </c>
      <c r="B34" s="173" t="s">
        <v>118</v>
      </c>
      <c r="C34" s="174" t="s">
        <v>119</v>
      </c>
      <c r="D34" s="175"/>
      <c r="E34" s="175"/>
      <c r="F34" s="175"/>
      <c r="G34" s="176"/>
    </row>
    <row r="35" customHeight="1" spans="1:7">
      <c r="A35" s="171">
        <v>34</v>
      </c>
      <c r="B35" s="173" t="s">
        <v>120</v>
      </c>
      <c r="C35" s="174" t="s">
        <v>121</v>
      </c>
      <c r="D35" s="175"/>
      <c r="E35" s="175"/>
      <c r="F35" s="175"/>
      <c r="G35" s="176"/>
    </row>
    <row r="36" customHeight="1" spans="1:7">
      <c r="A36" s="171">
        <v>35</v>
      </c>
      <c r="B36" s="173" t="s">
        <v>122</v>
      </c>
      <c r="C36" s="174" t="s">
        <v>123</v>
      </c>
      <c r="D36" s="175"/>
      <c r="E36" s="175"/>
      <c r="F36" s="175"/>
      <c r="G36" s="176"/>
    </row>
    <row r="37" customHeight="1" spans="1:7">
      <c r="A37" s="171">
        <v>36</v>
      </c>
      <c r="B37" s="173" t="s">
        <v>124</v>
      </c>
      <c r="C37" s="174" t="s">
        <v>125</v>
      </c>
      <c r="D37" s="175"/>
      <c r="E37" s="175"/>
      <c r="F37" s="175"/>
      <c r="G37" s="176"/>
    </row>
    <row r="38" customHeight="1" spans="1:7">
      <c r="A38" s="171">
        <v>37</v>
      </c>
      <c r="B38" s="173" t="s">
        <v>126</v>
      </c>
      <c r="C38" s="174" t="s">
        <v>127</v>
      </c>
      <c r="D38" s="175"/>
      <c r="E38" s="175"/>
      <c r="F38" s="175"/>
      <c r="G38" s="176"/>
    </row>
    <row r="39" customHeight="1" spans="1:7">
      <c r="A39" s="171">
        <v>38</v>
      </c>
      <c r="B39" s="173" t="s">
        <v>128</v>
      </c>
      <c r="C39" s="174" t="s">
        <v>129</v>
      </c>
      <c r="D39" s="175"/>
      <c r="E39" s="175"/>
      <c r="F39" s="175"/>
      <c r="G39" s="176"/>
    </row>
    <row r="40" customHeight="1" spans="1:7">
      <c r="A40" s="171">
        <v>39</v>
      </c>
      <c r="B40" s="173" t="s">
        <v>130</v>
      </c>
      <c r="C40" s="174" t="s">
        <v>131</v>
      </c>
      <c r="D40" s="175"/>
      <c r="E40" s="175"/>
      <c r="F40" s="175"/>
      <c r="G40" s="176"/>
    </row>
    <row r="41" customHeight="1" spans="1:7">
      <c r="A41" s="171">
        <v>40</v>
      </c>
      <c r="B41" s="173" t="s">
        <v>132</v>
      </c>
      <c r="C41" s="174" t="s">
        <v>133</v>
      </c>
      <c r="D41" s="175"/>
      <c r="E41" s="175"/>
      <c r="F41" s="175"/>
      <c r="G41" s="176"/>
    </row>
    <row r="42" customHeight="1" spans="1:7">
      <c r="A42" s="171">
        <v>41</v>
      </c>
      <c r="B42" s="173" t="s">
        <v>134</v>
      </c>
      <c r="C42" s="174" t="s">
        <v>135</v>
      </c>
      <c r="D42" s="175"/>
      <c r="E42" s="175"/>
      <c r="F42" s="175"/>
      <c r="G42" s="176"/>
    </row>
    <row r="43" customHeight="1" spans="1:7">
      <c r="A43" s="171">
        <v>42</v>
      </c>
      <c r="B43" s="173" t="s">
        <v>136</v>
      </c>
      <c r="C43" s="174" t="s">
        <v>137</v>
      </c>
      <c r="D43" s="175"/>
      <c r="E43" s="175"/>
      <c r="F43" s="175"/>
      <c r="G43" s="176"/>
    </row>
    <row r="44" customHeight="1" spans="1:7">
      <c r="A44" s="171">
        <v>43</v>
      </c>
      <c r="B44" s="173" t="s">
        <v>138</v>
      </c>
      <c r="C44" s="174" t="s">
        <v>139</v>
      </c>
      <c r="D44" s="175"/>
      <c r="E44" s="175"/>
      <c r="F44" s="175"/>
      <c r="G44" s="176"/>
    </row>
    <row r="45" customHeight="1" spans="1:7">
      <c r="A45" s="171">
        <v>44</v>
      </c>
      <c r="B45" s="173" t="s">
        <v>140</v>
      </c>
      <c r="C45" s="174" t="s">
        <v>141</v>
      </c>
      <c r="D45" s="175"/>
      <c r="E45" s="175"/>
      <c r="F45" s="175"/>
      <c r="G45" s="176"/>
    </row>
    <row r="46" customHeight="1" spans="1:7">
      <c r="A46" s="171">
        <v>45</v>
      </c>
      <c r="B46" s="173" t="s">
        <v>142</v>
      </c>
      <c r="C46" s="174" t="s">
        <v>143</v>
      </c>
      <c r="D46" s="175"/>
      <c r="E46" s="175"/>
      <c r="F46" s="175"/>
      <c r="G46" s="176"/>
    </row>
    <row r="47" customHeight="1" spans="1:7">
      <c r="A47" s="171">
        <v>46</v>
      </c>
      <c r="B47" s="173" t="s">
        <v>144</v>
      </c>
      <c r="C47" s="174" t="s">
        <v>145</v>
      </c>
      <c r="D47" s="175"/>
      <c r="E47" s="175"/>
      <c r="F47" s="175"/>
      <c r="G47" s="176"/>
    </row>
    <row r="48" customHeight="1" spans="1:7">
      <c r="A48" s="171">
        <v>47</v>
      </c>
      <c r="B48" s="173" t="s">
        <v>146</v>
      </c>
      <c r="C48" s="174" t="s">
        <v>147</v>
      </c>
      <c r="D48" s="175"/>
      <c r="E48" s="175"/>
      <c r="F48" s="175"/>
      <c r="G48" s="176"/>
    </row>
    <row r="49" customHeight="1" spans="1:7">
      <c r="A49" s="171">
        <v>48</v>
      </c>
      <c r="B49" s="173" t="s">
        <v>148</v>
      </c>
      <c r="C49" s="174" t="s">
        <v>149</v>
      </c>
      <c r="D49" s="175"/>
      <c r="E49" s="175"/>
      <c r="F49" s="175"/>
      <c r="G49" s="176"/>
    </row>
    <row r="50" customHeight="1" spans="1:7">
      <c r="A50" s="171">
        <v>49</v>
      </c>
      <c r="B50" s="173" t="s">
        <v>150</v>
      </c>
      <c r="C50" s="174" t="s">
        <v>151</v>
      </c>
      <c r="D50" s="175"/>
      <c r="E50" s="175"/>
      <c r="F50" s="175"/>
      <c r="G50" s="176"/>
    </row>
    <row r="51" customHeight="1" spans="1:7">
      <c r="A51" s="171">
        <v>50</v>
      </c>
      <c r="B51" s="173" t="s">
        <v>152</v>
      </c>
      <c r="C51" s="174" t="s">
        <v>153</v>
      </c>
      <c r="D51" s="175"/>
      <c r="E51" s="175"/>
      <c r="F51" s="175"/>
      <c r="G51" s="176"/>
    </row>
    <row r="52" customHeight="1" spans="1:7">
      <c r="A52" s="171">
        <v>51</v>
      </c>
      <c r="B52" s="173" t="s">
        <v>154</v>
      </c>
      <c r="C52" s="174" t="s">
        <v>155</v>
      </c>
      <c r="D52" s="175"/>
      <c r="E52" s="175"/>
      <c r="F52" s="175"/>
      <c r="G52" s="176"/>
    </row>
    <row r="53" customHeight="1" spans="1:7">
      <c r="A53" s="171">
        <v>52</v>
      </c>
      <c r="B53" s="173" t="s">
        <v>156</v>
      </c>
      <c r="C53" s="174" t="s">
        <v>157</v>
      </c>
      <c r="D53" s="175"/>
      <c r="E53" s="175"/>
      <c r="F53" s="175"/>
      <c r="G53" s="176"/>
    </row>
    <row r="54" customHeight="1" spans="1:7">
      <c r="A54" s="171">
        <v>53</v>
      </c>
      <c r="B54" s="173" t="s">
        <v>158</v>
      </c>
      <c r="C54" s="174" t="s">
        <v>159</v>
      </c>
      <c r="D54" s="175"/>
      <c r="E54" s="175"/>
      <c r="F54" s="175"/>
      <c r="G54" s="176"/>
    </row>
    <row r="55" customHeight="1" spans="1:7">
      <c r="A55" s="171">
        <v>54</v>
      </c>
      <c r="B55" s="173" t="s">
        <v>160</v>
      </c>
      <c r="C55" s="174" t="s">
        <v>161</v>
      </c>
      <c r="D55" s="175"/>
      <c r="E55" s="175"/>
      <c r="F55" s="175"/>
      <c r="G55" s="176"/>
    </row>
    <row r="56" customHeight="1" spans="1:7">
      <c r="A56" s="171">
        <v>55</v>
      </c>
      <c r="B56" s="173" t="s">
        <v>162</v>
      </c>
      <c r="C56" s="174" t="s">
        <v>163</v>
      </c>
      <c r="D56" s="175"/>
      <c r="E56" s="175"/>
      <c r="F56" s="175"/>
      <c r="G56" s="176"/>
    </row>
    <row r="57" customHeight="1" spans="1:7">
      <c r="A57" s="171">
        <v>56</v>
      </c>
      <c r="B57" s="173" t="s">
        <v>164</v>
      </c>
      <c r="C57" s="174" t="s">
        <v>165</v>
      </c>
      <c r="D57" s="175"/>
      <c r="E57" s="175"/>
      <c r="F57" s="175"/>
      <c r="G57" s="176"/>
    </row>
    <row r="58" customHeight="1" spans="1:7">
      <c r="A58" s="171">
        <v>57</v>
      </c>
      <c r="B58" s="173" t="s">
        <v>166</v>
      </c>
      <c r="C58" s="174" t="s">
        <v>167</v>
      </c>
      <c r="D58" s="175"/>
      <c r="E58" s="175"/>
      <c r="F58" s="175"/>
      <c r="G58" s="176"/>
    </row>
    <row r="59" customHeight="1" spans="1:7">
      <c r="A59" s="171">
        <v>58</v>
      </c>
      <c r="B59" s="173" t="s">
        <v>168</v>
      </c>
      <c r="C59" s="174" t="s">
        <v>169</v>
      </c>
      <c r="D59" s="175"/>
      <c r="E59" s="175"/>
      <c r="F59" s="175"/>
      <c r="G59" s="176"/>
    </row>
    <row r="60" customHeight="1" spans="1:7">
      <c r="A60" s="171">
        <v>59</v>
      </c>
      <c r="B60" s="173" t="s">
        <v>170</v>
      </c>
      <c r="C60" s="174" t="s">
        <v>171</v>
      </c>
      <c r="D60" s="175"/>
      <c r="E60" s="175"/>
      <c r="F60" s="175"/>
      <c r="G60" s="176"/>
    </row>
    <row r="61" customHeight="1" spans="1:7">
      <c r="A61" s="171">
        <v>60</v>
      </c>
      <c r="B61" s="173" t="s">
        <v>172</v>
      </c>
      <c r="C61" s="174" t="s">
        <v>173</v>
      </c>
      <c r="D61" s="175"/>
      <c r="E61" s="175"/>
      <c r="F61" s="175"/>
      <c r="G61" s="176"/>
    </row>
    <row r="62" customHeight="1" spans="1:7">
      <c r="A62" s="171">
        <v>61</v>
      </c>
      <c r="B62" s="173" t="s">
        <v>174</v>
      </c>
      <c r="C62" s="174" t="s">
        <v>175</v>
      </c>
      <c r="D62" s="175"/>
      <c r="E62" s="175"/>
      <c r="F62" s="175"/>
      <c r="G62" s="176"/>
    </row>
    <row r="63" customHeight="1" spans="1:7">
      <c r="A63" s="171">
        <v>62</v>
      </c>
      <c r="B63" s="173" t="s">
        <v>176</v>
      </c>
      <c r="C63" s="174" t="s">
        <v>177</v>
      </c>
      <c r="D63" s="175"/>
      <c r="E63" s="175"/>
      <c r="F63" s="175"/>
      <c r="G63" s="176"/>
    </row>
    <row r="64" customHeight="1" spans="1:7">
      <c r="A64" s="171">
        <v>63</v>
      </c>
      <c r="B64" s="173" t="s">
        <v>178</v>
      </c>
      <c r="C64" s="174" t="s">
        <v>179</v>
      </c>
      <c r="D64" s="175"/>
      <c r="E64" s="175"/>
      <c r="F64" s="175"/>
      <c r="G64" s="176"/>
    </row>
    <row r="65" customHeight="1" spans="1:7">
      <c r="A65" s="171">
        <v>64</v>
      </c>
      <c r="B65" s="173" t="s">
        <v>180</v>
      </c>
      <c r="C65" s="174" t="s">
        <v>181</v>
      </c>
      <c r="D65" s="175"/>
      <c r="E65" s="175"/>
      <c r="F65" s="175"/>
      <c r="G65" s="176"/>
    </row>
    <row r="66" customHeight="1" spans="1:7">
      <c r="A66" s="171">
        <v>65</v>
      </c>
      <c r="B66" s="173" t="s">
        <v>182</v>
      </c>
      <c r="C66" s="174" t="s">
        <v>183</v>
      </c>
      <c r="D66" s="175"/>
      <c r="E66" s="175"/>
      <c r="F66" s="175"/>
      <c r="G66" s="176"/>
    </row>
    <row r="67" customHeight="1" spans="1:7">
      <c r="A67" s="171">
        <v>66</v>
      </c>
      <c r="B67" s="173" t="s">
        <v>184</v>
      </c>
      <c r="C67" s="174" t="s">
        <v>185</v>
      </c>
      <c r="D67" s="175"/>
      <c r="E67" s="175"/>
      <c r="F67" s="175"/>
      <c r="G67" s="176"/>
    </row>
    <row r="68" customHeight="1" spans="1:7">
      <c r="A68" s="171">
        <v>67</v>
      </c>
      <c r="B68" s="173" t="s">
        <v>186</v>
      </c>
      <c r="C68" s="174" t="s">
        <v>187</v>
      </c>
      <c r="D68" s="175"/>
      <c r="E68" s="175"/>
      <c r="F68" s="175"/>
      <c r="G68" s="176"/>
    </row>
    <row r="69" customHeight="1" spans="1:7">
      <c r="A69" s="171">
        <v>68</v>
      </c>
      <c r="B69" s="173" t="s">
        <v>188</v>
      </c>
      <c r="C69" s="174" t="s">
        <v>189</v>
      </c>
      <c r="D69" s="175"/>
      <c r="E69" s="175"/>
      <c r="F69" s="175"/>
      <c r="G69" s="176"/>
    </row>
    <row r="70" customHeight="1" spans="1:7">
      <c r="A70" s="171">
        <v>69</v>
      </c>
      <c r="B70" s="173" t="s">
        <v>190</v>
      </c>
      <c r="C70" s="174" t="s">
        <v>191</v>
      </c>
      <c r="D70" s="175"/>
      <c r="E70" s="175"/>
      <c r="F70" s="175"/>
      <c r="G70" s="176"/>
    </row>
    <row r="71" customHeight="1" spans="1:7">
      <c r="A71" s="171">
        <v>70</v>
      </c>
      <c r="B71" s="173" t="s">
        <v>192</v>
      </c>
      <c r="C71" s="174" t="s">
        <v>193</v>
      </c>
      <c r="D71" s="175"/>
      <c r="E71" s="175"/>
      <c r="F71" s="175"/>
      <c r="G71" s="176"/>
    </row>
    <row r="72" customHeight="1" spans="1:7">
      <c r="A72" s="171">
        <v>71</v>
      </c>
      <c r="B72" s="173" t="s">
        <v>194</v>
      </c>
      <c r="C72" s="174" t="s">
        <v>195</v>
      </c>
      <c r="D72" s="175"/>
      <c r="E72" s="175"/>
      <c r="F72" s="175"/>
      <c r="G72" s="176"/>
    </row>
    <row r="73" customHeight="1" spans="1:7">
      <c r="A73" s="171">
        <v>72</v>
      </c>
      <c r="B73" s="173" t="s">
        <v>196</v>
      </c>
      <c r="C73" s="174" t="s">
        <v>197</v>
      </c>
      <c r="D73" s="175"/>
      <c r="E73" s="175"/>
      <c r="F73" s="175"/>
      <c r="G73" s="176"/>
    </row>
  </sheetData>
  <sheetProtection password="EFF8" sheet="1" objects="1" scenarios="1"/>
  <sortState ref="A2:G73">
    <sortCondition ref="A2:A73"/>
  </sortState>
  <mergeCells count="73">
    <mergeCell ref="C1:G1"/>
    <mergeCell ref="C2:G2"/>
    <mergeCell ref="C3:G3"/>
    <mergeCell ref="C4:G4"/>
    <mergeCell ref="C5:G5"/>
    <mergeCell ref="C6:G6"/>
    <mergeCell ref="C7:G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C34:G34"/>
    <mergeCell ref="C35:G35"/>
    <mergeCell ref="C36:G36"/>
    <mergeCell ref="C37:G37"/>
    <mergeCell ref="C38:G38"/>
    <mergeCell ref="C39:G39"/>
    <mergeCell ref="C40:G40"/>
    <mergeCell ref="C41:G41"/>
    <mergeCell ref="C42:G42"/>
    <mergeCell ref="C43:G43"/>
    <mergeCell ref="C44:G44"/>
    <mergeCell ref="C45:G45"/>
    <mergeCell ref="C46:G46"/>
    <mergeCell ref="C47:G47"/>
    <mergeCell ref="C48:G48"/>
    <mergeCell ref="C49:G49"/>
    <mergeCell ref="C50:G50"/>
    <mergeCell ref="C51:G51"/>
    <mergeCell ref="C52:G52"/>
    <mergeCell ref="C53:G53"/>
    <mergeCell ref="C54:G54"/>
    <mergeCell ref="C55:G55"/>
    <mergeCell ref="C56:G56"/>
    <mergeCell ref="C57:G57"/>
    <mergeCell ref="C58:G58"/>
    <mergeCell ref="C59:G59"/>
    <mergeCell ref="C60:G60"/>
    <mergeCell ref="C61:G61"/>
    <mergeCell ref="C62:G62"/>
    <mergeCell ref="C63:G63"/>
    <mergeCell ref="C64:G64"/>
    <mergeCell ref="C65:G65"/>
    <mergeCell ref="C66:G66"/>
    <mergeCell ref="C67:G67"/>
    <mergeCell ref="C68:G68"/>
    <mergeCell ref="C69:G69"/>
    <mergeCell ref="C70:G70"/>
    <mergeCell ref="C71:G71"/>
    <mergeCell ref="C72:G72"/>
    <mergeCell ref="C73:G73"/>
  </mergeCells>
  <pageMargins left="0.699305555555556" right="0.699305555555556"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T48"/>
  <sheetViews>
    <sheetView showGridLines="0" view="pageBreakPreview" zoomScale="85" zoomScaleNormal="100" zoomScaleSheetLayoutView="85" workbookViewId="0">
      <selection activeCell="A2" sqref="A2:G2"/>
    </sheetView>
  </sheetViews>
  <sheetFormatPr defaultColWidth="9" defaultRowHeight="13.5"/>
  <cols>
    <col min="1" max="1" width="0.875" style="1" customWidth="1"/>
    <col min="2" max="19" width="4.875" style="1" customWidth="1"/>
    <col min="20" max="20" width="0.875" style="1" customWidth="1"/>
    <col min="21" max="16384" width="9" style="2"/>
  </cols>
  <sheetData>
    <row r="1" ht="17.25" customHeight="1" spans="1:20">
      <c r="A1" s="97" t="s">
        <v>454</v>
      </c>
      <c r="B1" s="98"/>
      <c r="C1" s="98"/>
      <c r="D1" s="98"/>
      <c r="E1" s="98"/>
      <c r="F1" s="98"/>
      <c r="G1" s="98"/>
      <c r="H1" s="99"/>
      <c r="I1" s="99"/>
      <c r="J1" s="99"/>
      <c r="K1" s="99"/>
      <c r="L1" s="99"/>
      <c r="M1" s="99"/>
      <c r="N1" s="99"/>
      <c r="O1" s="99"/>
      <c r="P1" s="99"/>
      <c r="Q1" s="99"/>
      <c r="R1" s="99"/>
      <c r="S1" s="99"/>
      <c r="T1" s="103"/>
    </row>
    <row r="2" ht="21" customHeight="1" spans="1:20">
      <c r="A2" s="100"/>
      <c r="B2" s="101"/>
      <c r="C2" s="101"/>
      <c r="D2" s="101"/>
      <c r="E2" s="101"/>
      <c r="F2" s="101"/>
      <c r="G2" s="102"/>
      <c r="H2" s="103"/>
      <c r="I2" s="71"/>
      <c r="J2" s="71"/>
      <c r="K2" s="71"/>
      <c r="L2" s="71"/>
      <c r="M2" s="71"/>
      <c r="N2" s="71"/>
      <c r="O2" s="71"/>
      <c r="P2" s="71"/>
      <c r="Q2" s="71"/>
      <c r="R2" s="71"/>
      <c r="S2" s="71"/>
      <c r="T2" s="71"/>
    </row>
    <row r="3" ht="21" customHeight="1" spans="1:20">
      <c r="A3" s="104"/>
      <c r="B3" s="104"/>
      <c r="C3" s="104"/>
      <c r="D3" s="104"/>
      <c r="E3" s="104"/>
      <c r="F3" s="104"/>
      <c r="G3" s="104"/>
      <c r="H3" s="71"/>
      <c r="I3" s="71"/>
      <c r="J3" s="71"/>
      <c r="K3" s="71"/>
      <c r="L3" s="71"/>
      <c r="M3" s="71"/>
      <c r="N3" s="71"/>
      <c r="O3" s="71"/>
      <c r="P3" s="71"/>
      <c r="Q3" s="71"/>
      <c r="R3" s="71"/>
      <c r="S3" s="71"/>
      <c r="T3" s="71"/>
    </row>
    <row r="4" ht="17.45" customHeight="1" spans="1:1">
      <c r="A4" s="1" t="s">
        <v>486</v>
      </c>
    </row>
    <row r="5" ht="17.25" spans="1:20">
      <c r="A5" s="3"/>
      <c r="B5" s="4" t="s">
        <v>487</v>
      </c>
      <c r="C5" s="4"/>
      <c r="D5" s="4"/>
      <c r="E5" s="4"/>
      <c r="F5" s="4"/>
      <c r="G5" s="4"/>
      <c r="H5" s="4"/>
      <c r="I5" s="4"/>
      <c r="J5" s="4"/>
      <c r="K5" s="4"/>
      <c r="L5" s="4"/>
      <c r="M5" s="4"/>
      <c r="N5" s="4"/>
      <c r="O5" s="4"/>
      <c r="P5" s="4"/>
      <c r="Q5" s="4"/>
      <c r="R5" s="4"/>
      <c r="S5" s="4"/>
      <c r="T5" s="40"/>
    </row>
    <row r="6" ht="17.25" spans="1:20">
      <c r="A6" s="5"/>
      <c r="B6" s="6"/>
      <c r="C6" s="58"/>
      <c r="D6" s="58"/>
      <c r="E6" s="58"/>
      <c r="F6" s="58"/>
      <c r="G6" s="58"/>
      <c r="H6" s="58"/>
      <c r="I6" s="58"/>
      <c r="J6" s="58"/>
      <c r="K6" s="58"/>
      <c r="L6" s="58"/>
      <c r="M6" s="58"/>
      <c r="N6" s="58"/>
      <c r="O6" s="58"/>
      <c r="P6" s="58"/>
      <c r="Q6" s="58"/>
      <c r="R6" s="58"/>
      <c r="S6" s="58"/>
      <c r="T6" s="41"/>
    </row>
    <row r="7" spans="1:20">
      <c r="A7" s="5"/>
      <c r="B7" s="6"/>
      <c r="C7" s="6"/>
      <c r="D7" s="6"/>
      <c r="E7" s="6"/>
      <c r="F7" s="6"/>
      <c r="G7" s="6"/>
      <c r="H7" s="6"/>
      <c r="I7" s="6"/>
      <c r="J7" s="6"/>
      <c r="K7" s="6"/>
      <c r="L7" s="6"/>
      <c r="M7" s="24" t="str">
        <f>IF(認定判定!$J$2&gt;0,認定判定!$J$2,"令和　　　年　　　月　　　日")</f>
        <v>令和　　　年　　　月　　　日</v>
      </c>
      <c r="N7" s="24"/>
      <c r="O7" s="24"/>
      <c r="P7" s="24"/>
      <c r="Q7" s="24"/>
      <c r="R7" s="6"/>
      <c r="S7" s="6"/>
      <c r="T7" s="41"/>
    </row>
    <row r="8" ht="17.45" customHeight="1" spans="1:20">
      <c r="A8" s="5"/>
      <c r="B8" s="6"/>
      <c r="C8" s="6"/>
      <c r="D8" s="7" t="str">
        <f>IF(認定判定!$C$5&gt;0,認定判定!$C$5,"")</f>
        <v/>
      </c>
      <c r="E8" s="7"/>
      <c r="F8" s="7"/>
      <c r="G8" s="6" t="s">
        <v>408</v>
      </c>
      <c r="H8" s="6"/>
      <c r="I8" s="6"/>
      <c r="J8" s="6"/>
      <c r="K8" s="6"/>
      <c r="L8" s="6"/>
      <c r="M8" s="6"/>
      <c r="N8" s="6"/>
      <c r="O8" s="6"/>
      <c r="P8" s="6"/>
      <c r="Q8" s="6"/>
      <c r="R8" s="6"/>
      <c r="S8" s="6"/>
      <c r="T8" s="41"/>
    </row>
    <row r="9" ht="17.45" customHeight="1" spans="1:20">
      <c r="A9" s="5"/>
      <c r="B9" s="6"/>
      <c r="C9" s="8" t="str">
        <f>IF(認定判定!$H$18="","使用できません","")</f>
        <v>使用できません</v>
      </c>
      <c r="D9" s="8"/>
      <c r="E9" s="8"/>
      <c r="F9" s="8"/>
      <c r="G9" s="8"/>
      <c r="H9" s="8"/>
      <c r="I9" s="8"/>
      <c r="J9" s="6" t="s">
        <v>409</v>
      </c>
      <c r="K9" s="6"/>
      <c r="L9" s="25"/>
      <c r="M9" s="25"/>
      <c r="N9" s="25"/>
      <c r="O9" s="25"/>
      <c r="P9" s="25"/>
      <c r="Q9" s="25"/>
      <c r="R9" s="6"/>
      <c r="S9" s="6"/>
      <c r="T9" s="41"/>
    </row>
    <row r="10" ht="17.45" customHeight="1" spans="1:20">
      <c r="A10" s="5"/>
      <c r="B10" s="6"/>
      <c r="C10" s="8"/>
      <c r="D10" s="8"/>
      <c r="E10" s="8"/>
      <c r="F10" s="8"/>
      <c r="G10" s="8"/>
      <c r="H10" s="8"/>
      <c r="I10" s="8"/>
      <c r="J10" s="6" t="s">
        <v>410</v>
      </c>
      <c r="K10" s="6"/>
      <c r="L10" s="25" t="str">
        <f>IF(認定判定!$C$2&gt;0,認定判定!$C$2,"")</f>
        <v/>
      </c>
      <c r="M10" s="25"/>
      <c r="N10" s="25"/>
      <c r="O10" s="25"/>
      <c r="P10" s="25"/>
      <c r="Q10" s="25"/>
      <c r="R10" s="6"/>
      <c r="S10" s="6"/>
      <c r="T10" s="41"/>
    </row>
    <row r="11" ht="17.45" customHeight="1" spans="1:20">
      <c r="A11" s="5"/>
      <c r="B11" s="6"/>
      <c r="C11" s="8"/>
      <c r="D11" s="8"/>
      <c r="E11" s="8"/>
      <c r="F11" s="8"/>
      <c r="G11" s="8"/>
      <c r="H11" s="8"/>
      <c r="I11" s="8"/>
      <c r="J11" s="6" t="s">
        <v>411</v>
      </c>
      <c r="K11" s="6"/>
      <c r="L11" s="25" t="str">
        <f>IF(認定判定!$C$3&gt;0,認定判定!$C$3,"")</f>
        <v/>
      </c>
      <c r="M11" s="25"/>
      <c r="N11" s="25"/>
      <c r="O11" s="25"/>
      <c r="P11" s="25"/>
      <c r="Q11" s="25"/>
      <c r="T11" s="41"/>
    </row>
    <row r="12" ht="17.45" customHeight="1" spans="1:20">
      <c r="A12" s="5"/>
      <c r="B12" s="6"/>
      <c r="C12" s="8"/>
      <c r="D12" s="8"/>
      <c r="E12" s="8"/>
      <c r="F12" s="8"/>
      <c r="G12" s="8"/>
      <c r="H12" s="8"/>
      <c r="I12" s="8"/>
      <c r="J12" s="26"/>
      <c r="K12" s="26"/>
      <c r="L12" s="27" t="str">
        <f>IF(認定判定!$C$4&gt;0,認定判定!$C$4,"")</f>
        <v/>
      </c>
      <c r="M12" s="27"/>
      <c r="N12" s="27"/>
      <c r="O12" s="27"/>
      <c r="P12" s="27"/>
      <c r="Q12" s="27"/>
      <c r="R12" s="26"/>
      <c r="S12" s="6"/>
      <c r="T12" s="41"/>
    </row>
    <row r="13" ht="17.45" customHeight="1" spans="1:20">
      <c r="A13" s="5"/>
      <c r="B13" s="6"/>
      <c r="C13" s="6"/>
      <c r="D13" s="6"/>
      <c r="E13" s="6"/>
      <c r="F13" s="6"/>
      <c r="G13" s="6"/>
      <c r="H13" s="6"/>
      <c r="I13" s="6"/>
      <c r="J13" s="6"/>
      <c r="K13" s="6"/>
      <c r="L13" s="6"/>
      <c r="M13" s="6"/>
      <c r="N13" s="6"/>
      <c r="O13" s="6"/>
      <c r="P13" s="6"/>
      <c r="Q13" s="6"/>
      <c r="R13" s="6"/>
      <c r="S13" s="6"/>
      <c r="T13" s="41"/>
    </row>
    <row r="14" ht="17.45" customHeight="1" spans="1:20">
      <c r="A14" s="5"/>
      <c r="B14" s="9" t="str">
        <f>"　　私は、表に記載する業を営んでいるが、令和２年新型コロナウイルス感染症の発生の影響に起因して、下記のとおり、"&amp;認定判定!$J$5&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が生じているため、経営の安定に支障が生じておりますので、中小企業信用保険法第２条第５項第５号の規定に基づき認定されるようお願いします。</v>
      </c>
      <c r="C14" s="9"/>
      <c r="D14" s="9"/>
      <c r="E14" s="9"/>
      <c r="F14" s="9"/>
      <c r="G14" s="9"/>
      <c r="H14" s="9"/>
      <c r="I14" s="9"/>
      <c r="J14" s="9"/>
      <c r="K14" s="9"/>
      <c r="L14" s="9"/>
      <c r="M14" s="9"/>
      <c r="N14" s="9"/>
      <c r="O14" s="9"/>
      <c r="P14" s="9"/>
      <c r="Q14" s="9"/>
      <c r="R14" s="9"/>
      <c r="S14" s="9"/>
      <c r="T14" s="41"/>
    </row>
    <row r="15" ht="26.25" customHeight="1" spans="1:20">
      <c r="A15" s="5"/>
      <c r="B15" s="9"/>
      <c r="C15" s="9"/>
      <c r="D15" s="9"/>
      <c r="E15" s="9"/>
      <c r="F15" s="9"/>
      <c r="G15" s="9"/>
      <c r="H15" s="9"/>
      <c r="I15" s="9"/>
      <c r="J15" s="9"/>
      <c r="K15" s="9"/>
      <c r="L15" s="9"/>
      <c r="M15" s="9"/>
      <c r="N15" s="9"/>
      <c r="O15" s="9"/>
      <c r="P15" s="9"/>
      <c r="Q15" s="9"/>
      <c r="R15" s="9"/>
      <c r="S15" s="9"/>
      <c r="T15" s="41"/>
    </row>
    <row r="16" ht="17.25" customHeight="1" spans="1:20">
      <c r="A16" s="5"/>
      <c r="B16" s="6" t="s">
        <v>457</v>
      </c>
      <c r="C16" s="9"/>
      <c r="D16" s="9"/>
      <c r="E16" s="9"/>
      <c r="F16" s="9"/>
      <c r="G16" s="9"/>
      <c r="H16" s="9"/>
      <c r="I16" s="9"/>
      <c r="J16" s="9"/>
      <c r="K16" s="9"/>
      <c r="L16" s="9"/>
      <c r="M16" s="9"/>
      <c r="N16" s="9"/>
      <c r="O16" s="9"/>
      <c r="P16" s="9"/>
      <c r="Q16" s="9"/>
      <c r="R16" s="9"/>
      <c r="S16" s="9"/>
      <c r="T16" s="41"/>
    </row>
    <row r="17" ht="17.45" customHeight="1" spans="1:20">
      <c r="A17" s="5"/>
      <c r="B17" s="105" t="str">
        <f>認定判定!$J$27</f>
        <v>　　　　　　　　　　　　　　　　　　業</v>
      </c>
      <c r="C17" s="106"/>
      <c r="D17" s="106"/>
      <c r="E17" s="106"/>
      <c r="F17" s="106"/>
      <c r="G17" s="107"/>
      <c r="H17" s="108" t="str">
        <f>認定判定!$J$28</f>
        <v/>
      </c>
      <c r="I17" s="110"/>
      <c r="J17" s="110"/>
      <c r="K17" s="110"/>
      <c r="L17" s="110"/>
      <c r="M17" s="110"/>
      <c r="N17" s="110" t="str">
        <f>認定判定!$J$29</f>
        <v/>
      </c>
      <c r="O17" s="110"/>
      <c r="P17" s="110"/>
      <c r="Q17" s="110"/>
      <c r="R17" s="110"/>
      <c r="S17" s="110"/>
      <c r="T17" s="41"/>
    </row>
    <row r="18" ht="17.45" customHeight="1" spans="1:20">
      <c r="A18" s="5"/>
      <c r="B18" s="109" t="str">
        <f>認定判定!$J$30</f>
        <v/>
      </c>
      <c r="C18" s="109"/>
      <c r="D18" s="109"/>
      <c r="E18" s="109"/>
      <c r="F18" s="109"/>
      <c r="G18" s="109"/>
      <c r="H18" s="110" t="str">
        <f>認定判定!$J$31</f>
        <v/>
      </c>
      <c r="I18" s="110"/>
      <c r="J18" s="110"/>
      <c r="K18" s="110"/>
      <c r="L18" s="110"/>
      <c r="M18" s="110"/>
      <c r="N18" s="110" t="str">
        <f>認定判定!$J$32</f>
        <v/>
      </c>
      <c r="O18" s="110"/>
      <c r="P18" s="110"/>
      <c r="Q18" s="110"/>
      <c r="R18" s="110"/>
      <c r="S18" s="110"/>
      <c r="T18" s="41"/>
    </row>
    <row r="19" ht="17.45" customHeight="1" spans="1:20">
      <c r="A19" s="5"/>
      <c r="B19" s="111" t="s">
        <v>458</v>
      </c>
      <c r="C19" s="111"/>
      <c r="D19" s="111"/>
      <c r="E19" s="111"/>
      <c r="F19" s="111"/>
      <c r="G19" s="111"/>
      <c r="H19" s="111"/>
      <c r="I19" s="111"/>
      <c r="J19" s="111"/>
      <c r="K19" s="111"/>
      <c r="L19" s="111"/>
      <c r="M19" s="111"/>
      <c r="N19" s="111"/>
      <c r="O19" s="111"/>
      <c r="P19" s="111"/>
      <c r="Q19" s="111"/>
      <c r="R19" s="111"/>
      <c r="S19" s="111"/>
      <c r="T19" s="41"/>
    </row>
    <row r="20" ht="17.45" customHeight="1" spans="1:20">
      <c r="A20" s="5"/>
      <c r="B20" s="112"/>
      <c r="C20" s="112"/>
      <c r="D20" s="112"/>
      <c r="E20" s="112"/>
      <c r="F20" s="112"/>
      <c r="G20" s="112"/>
      <c r="H20" s="112"/>
      <c r="I20" s="112"/>
      <c r="J20" s="112"/>
      <c r="K20" s="112"/>
      <c r="L20" s="112"/>
      <c r="M20" s="112"/>
      <c r="N20" s="112"/>
      <c r="O20" s="112"/>
      <c r="P20" s="112"/>
      <c r="Q20" s="112"/>
      <c r="R20" s="112"/>
      <c r="S20" s="112"/>
      <c r="T20" s="41"/>
    </row>
    <row r="21" ht="17.45" customHeight="1" spans="1:20">
      <c r="A21" s="5"/>
      <c r="B21" s="112"/>
      <c r="C21" s="112"/>
      <c r="D21" s="112"/>
      <c r="E21" s="112"/>
      <c r="F21" s="112"/>
      <c r="G21" s="112"/>
      <c r="H21" s="112"/>
      <c r="I21" s="112"/>
      <c r="J21" s="112"/>
      <c r="K21" s="112"/>
      <c r="L21" s="112"/>
      <c r="M21" s="112"/>
      <c r="N21" s="112"/>
      <c r="O21" s="112"/>
      <c r="P21" s="112"/>
      <c r="Q21" s="112"/>
      <c r="R21" s="112"/>
      <c r="S21" s="112"/>
      <c r="T21" s="41"/>
    </row>
    <row r="22" ht="17.45" customHeight="1" spans="1:20">
      <c r="A22" s="5"/>
      <c r="B22" s="6"/>
      <c r="C22" s="10" t="s">
        <v>413</v>
      </c>
      <c r="D22" s="10"/>
      <c r="E22" s="10"/>
      <c r="F22" s="10"/>
      <c r="G22" s="10"/>
      <c r="H22" s="10"/>
      <c r="I22" s="10"/>
      <c r="J22" s="10"/>
      <c r="K22" s="10"/>
      <c r="L22" s="10"/>
      <c r="M22" s="10"/>
      <c r="N22" s="10"/>
      <c r="O22" s="10"/>
      <c r="P22" s="10"/>
      <c r="Q22" s="10"/>
      <c r="R22" s="10"/>
      <c r="S22" s="10"/>
      <c r="T22" s="41"/>
    </row>
    <row r="23" ht="17.45" customHeight="1" spans="1:20">
      <c r="A23" s="5"/>
      <c r="B23" s="6"/>
      <c r="C23" s="6" t="s">
        <v>459</v>
      </c>
      <c r="D23" s="6"/>
      <c r="E23" s="6"/>
      <c r="F23" s="6"/>
      <c r="G23" s="6"/>
      <c r="H23" s="6"/>
      <c r="I23" s="6"/>
      <c r="J23" s="6"/>
      <c r="K23" s="6"/>
      <c r="L23" s="6"/>
      <c r="M23" s="6"/>
      <c r="T23" s="41"/>
    </row>
    <row r="24" ht="17.45" customHeight="1" spans="1:20">
      <c r="A24" s="5"/>
      <c r="B24" s="6"/>
      <c r="C24" s="6"/>
      <c r="D24" s="6" t="s">
        <v>471</v>
      </c>
      <c r="E24" s="6"/>
      <c r="F24" s="6"/>
      <c r="G24" s="6"/>
      <c r="H24" s="6"/>
      <c r="I24" s="6"/>
      <c r="J24" s="6"/>
      <c r="K24" s="6"/>
      <c r="L24" s="6"/>
      <c r="M24" s="6"/>
      <c r="T24" s="41"/>
    </row>
    <row r="25" ht="17.45" customHeight="1" spans="1:20">
      <c r="A25" s="5"/>
      <c r="B25" s="6"/>
      <c r="C25" s="6"/>
      <c r="D25" s="6"/>
      <c r="E25" s="59" t="s">
        <v>438</v>
      </c>
      <c r="F25" s="59"/>
      <c r="G25" s="60" t="s">
        <v>418</v>
      </c>
      <c r="H25" s="60"/>
      <c r="I25" s="6"/>
      <c r="J25" s="29"/>
      <c r="L25" s="113" t="s">
        <v>419</v>
      </c>
      <c r="M25" s="113"/>
      <c r="N25" s="114">
        <f>認定判定!$C$29</f>
        <v>0</v>
      </c>
      <c r="O25" s="114"/>
      <c r="P25" s="114"/>
      <c r="Q25" s="113"/>
      <c r="S25" s="92"/>
      <c r="T25" s="41"/>
    </row>
    <row r="26" ht="17.45" customHeight="1" spans="1:20">
      <c r="A26" s="5"/>
      <c r="B26" s="6"/>
      <c r="C26" s="6"/>
      <c r="D26" s="6"/>
      <c r="E26" s="61" t="s">
        <v>439</v>
      </c>
      <c r="F26" s="61"/>
      <c r="G26" s="60"/>
      <c r="H26" s="60"/>
      <c r="I26" s="6"/>
      <c r="J26" s="29"/>
      <c r="K26" s="29"/>
      <c r="L26" s="115"/>
      <c r="M26" s="115"/>
      <c r="N26" s="116"/>
      <c r="O26" s="116"/>
      <c r="P26" s="116"/>
      <c r="Q26" s="115"/>
      <c r="R26" s="119"/>
      <c r="S26" s="29"/>
      <c r="T26" s="41"/>
    </row>
    <row r="27" ht="17.45" customHeight="1" spans="1:20">
      <c r="A27" s="5"/>
      <c r="B27" s="6"/>
      <c r="C27" s="6"/>
      <c r="D27" s="6"/>
      <c r="E27" s="15" t="s">
        <v>472</v>
      </c>
      <c r="F27" s="15"/>
      <c r="G27" s="15"/>
      <c r="H27" s="15"/>
      <c r="I27" s="15"/>
      <c r="J27" s="33"/>
      <c r="K27" s="33"/>
      <c r="L27" s="33"/>
      <c r="M27" s="29"/>
      <c r="N27" s="82">
        <f>認定判定!$C$18</f>
        <v>0</v>
      </c>
      <c r="O27" s="82"/>
      <c r="P27" s="82"/>
      <c r="Q27" s="74" t="str">
        <f>認定判定!$D$9</f>
        <v>円</v>
      </c>
      <c r="R27" s="29"/>
      <c r="S27" s="33"/>
      <c r="T27" s="41"/>
    </row>
    <row r="28" ht="17.45" customHeight="1" spans="1:20">
      <c r="A28" s="5"/>
      <c r="B28" s="6"/>
      <c r="C28" s="6"/>
      <c r="D28" s="6"/>
      <c r="E28" s="15" t="s">
        <v>450</v>
      </c>
      <c r="F28" s="15"/>
      <c r="G28" s="15"/>
      <c r="H28" s="15"/>
      <c r="I28" s="15"/>
      <c r="J28" s="33"/>
      <c r="K28" s="33"/>
      <c r="L28" s="33"/>
      <c r="M28" s="33"/>
      <c r="N28" s="82">
        <f>SUM(認定判定!$C$22:$C$24)</f>
        <v>0</v>
      </c>
      <c r="O28" s="82"/>
      <c r="P28" s="82"/>
      <c r="Q28" s="74" t="str">
        <f>認定判定!$D$9</f>
        <v>円</v>
      </c>
      <c r="R28" s="29"/>
      <c r="S28" s="33"/>
      <c r="T28" s="41"/>
    </row>
    <row r="29" ht="17.45" customHeight="1" spans="1:20">
      <c r="A29" s="5"/>
      <c r="B29" s="6"/>
      <c r="C29" s="6"/>
      <c r="D29" s="6"/>
      <c r="E29" s="15" t="s">
        <v>451</v>
      </c>
      <c r="F29" s="15"/>
      <c r="G29" s="15"/>
      <c r="H29" s="15"/>
      <c r="I29" s="15"/>
      <c r="J29" s="33"/>
      <c r="K29" s="33"/>
      <c r="L29" s="33"/>
      <c r="M29" s="33"/>
      <c r="N29" s="82">
        <f>ROUNDDOWN((SUM(認定判定!$C$22:$C$24)/3),0)</f>
        <v>0</v>
      </c>
      <c r="O29" s="82"/>
      <c r="P29" s="82"/>
      <c r="Q29" s="74" t="str">
        <f>認定判定!$D$9</f>
        <v>円</v>
      </c>
      <c r="R29" s="29"/>
      <c r="S29" s="33"/>
      <c r="T29" s="41"/>
    </row>
    <row r="30" ht="17.45" customHeight="1" spans="1:20">
      <c r="A30" s="5"/>
      <c r="B30" s="6"/>
      <c r="C30" s="6"/>
      <c r="D30" s="6"/>
      <c r="E30" s="62" t="s">
        <v>420</v>
      </c>
      <c r="F30" s="62"/>
      <c r="G30" s="15"/>
      <c r="H30" s="15"/>
      <c r="I30" s="15"/>
      <c r="J30" s="33"/>
      <c r="K30" s="33"/>
      <c r="L30" s="33"/>
      <c r="M30" s="33"/>
      <c r="N30" s="117"/>
      <c r="O30" s="117"/>
      <c r="P30" s="117"/>
      <c r="Q30" s="87"/>
      <c r="R30" s="29"/>
      <c r="S30" s="33"/>
      <c r="T30" s="41"/>
    </row>
    <row r="31" ht="17.45" customHeight="1" spans="1:20">
      <c r="A31" s="5"/>
      <c r="B31" s="6"/>
      <c r="C31" s="6"/>
      <c r="D31" s="6"/>
      <c r="E31" s="280" t="s">
        <v>443</v>
      </c>
      <c r="F31" s="63"/>
      <c r="G31" s="15"/>
      <c r="H31" s="15"/>
      <c r="I31" s="15"/>
      <c r="J31" s="33"/>
      <c r="K31" s="33"/>
      <c r="L31" s="33"/>
      <c r="M31" s="33"/>
      <c r="N31" s="117"/>
      <c r="O31" s="117"/>
      <c r="P31" s="117"/>
      <c r="Q31" s="87"/>
      <c r="R31" s="29"/>
      <c r="S31" s="33"/>
      <c r="T31" s="41"/>
    </row>
    <row r="32" ht="17.45" customHeight="1" spans="1:20">
      <c r="A32" s="5"/>
      <c r="B32" s="6"/>
      <c r="C32" s="6"/>
      <c r="D32" s="6" t="s">
        <v>473</v>
      </c>
      <c r="E32" s="64"/>
      <c r="F32" s="6"/>
      <c r="G32" s="6"/>
      <c r="H32" s="6"/>
      <c r="I32" s="6"/>
      <c r="J32" s="6"/>
      <c r="K32" s="6"/>
      <c r="L32" s="6"/>
      <c r="M32" s="33"/>
      <c r="N32" s="117"/>
      <c r="O32" s="117"/>
      <c r="P32" s="117"/>
      <c r="Q32" s="87"/>
      <c r="R32" s="33"/>
      <c r="S32" s="6"/>
      <c r="T32" s="41"/>
    </row>
    <row r="33" ht="17.45" customHeight="1" spans="1:20">
      <c r="A33" s="5"/>
      <c r="B33" s="6"/>
      <c r="C33" s="6"/>
      <c r="D33" s="45"/>
      <c r="E33" s="65" t="s">
        <v>452</v>
      </c>
      <c r="F33" s="65"/>
      <c r="G33" s="65"/>
      <c r="H33" s="45"/>
      <c r="I33" s="45"/>
      <c r="J33" s="45"/>
      <c r="K33" s="45"/>
      <c r="L33" s="113" t="s">
        <v>419</v>
      </c>
      <c r="M33" s="113"/>
      <c r="N33" s="118">
        <f>認定判定!$C$32</f>
        <v>0</v>
      </c>
      <c r="O33" s="118"/>
      <c r="P33" s="118"/>
      <c r="Q33" s="118"/>
      <c r="R33" s="6"/>
      <c r="S33" s="45"/>
      <c r="T33" s="41"/>
    </row>
    <row r="34" ht="17.45" customHeight="1" spans="1:20">
      <c r="A34" s="5"/>
      <c r="B34" s="6"/>
      <c r="C34" s="6"/>
      <c r="D34" s="64"/>
      <c r="E34" s="279" t="s">
        <v>420</v>
      </c>
      <c r="F34" s="66"/>
      <c r="G34" s="66"/>
      <c r="H34" s="45"/>
      <c r="I34" s="45"/>
      <c r="J34" s="45"/>
      <c r="K34" s="45"/>
      <c r="L34" s="45"/>
      <c r="M34" s="6"/>
      <c r="N34" s="6"/>
      <c r="O34" s="6"/>
      <c r="P34" s="6"/>
      <c r="Q34" s="6"/>
      <c r="R34" s="6"/>
      <c r="S34" s="45"/>
      <c r="T34" s="41"/>
    </row>
    <row r="35" ht="17.45" customHeight="1" spans="1:20">
      <c r="A35" s="5"/>
      <c r="B35" s="6"/>
      <c r="C35" s="6"/>
      <c r="D35" s="64"/>
      <c r="E35" s="15" t="s">
        <v>453</v>
      </c>
      <c r="F35" s="15"/>
      <c r="G35" s="15"/>
      <c r="H35" s="15"/>
      <c r="I35" s="15"/>
      <c r="J35" s="33"/>
      <c r="K35" s="33"/>
      <c r="L35" s="33"/>
      <c r="M35" s="33"/>
      <c r="N35" s="82">
        <f>SUM(認定判定!$C$19:$C$20)</f>
        <v>0</v>
      </c>
      <c r="O35" s="82"/>
      <c r="P35" s="82"/>
      <c r="Q35" s="74" t="str">
        <f>認定判定!$D$9</f>
        <v>円</v>
      </c>
      <c r="R35" s="6"/>
      <c r="S35" s="45"/>
      <c r="T35" s="41"/>
    </row>
    <row r="36" ht="17.45" customHeight="1" spans="1:20">
      <c r="A36" s="17"/>
      <c r="B36" s="18"/>
      <c r="C36" s="18"/>
      <c r="D36" s="19"/>
      <c r="E36" s="19"/>
      <c r="F36" s="19"/>
      <c r="G36" s="19"/>
      <c r="H36" s="19"/>
      <c r="I36" s="19"/>
      <c r="J36" s="19"/>
      <c r="K36" s="19"/>
      <c r="L36" s="19"/>
      <c r="M36" s="19"/>
      <c r="N36" s="19"/>
      <c r="O36" s="19"/>
      <c r="P36" s="19"/>
      <c r="Q36" s="19"/>
      <c r="R36" s="19"/>
      <c r="S36" s="19"/>
      <c r="T36" s="44"/>
    </row>
    <row r="37" ht="17.45" customHeight="1" spans="3:3">
      <c r="C37" s="1" t="s">
        <v>429</v>
      </c>
    </row>
    <row r="38" ht="17.45" customHeight="1" spans="3:19">
      <c r="C38" s="1" t="s">
        <v>23</v>
      </c>
      <c r="D38" s="22" t="s">
        <v>430</v>
      </c>
      <c r="E38" s="22"/>
      <c r="F38" s="22"/>
      <c r="G38" s="22"/>
      <c r="H38" s="22"/>
      <c r="I38" s="22"/>
      <c r="J38" s="22"/>
      <c r="K38" s="22"/>
      <c r="L38" s="22"/>
      <c r="M38" s="22"/>
      <c r="N38" s="22"/>
      <c r="O38" s="22"/>
      <c r="P38" s="22"/>
      <c r="Q38" s="22"/>
      <c r="R38" s="22"/>
      <c r="S38" s="21"/>
    </row>
    <row r="39" s="1" customFormat="1" ht="17.45" customHeight="1" spans="3:19">
      <c r="C39" s="1" t="s">
        <v>24</v>
      </c>
      <c r="D39" s="23" t="s">
        <v>431</v>
      </c>
      <c r="E39" s="23"/>
      <c r="F39" s="23"/>
      <c r="G39" s="23"/>
      <c r="H39" s="23"/>
      <c r="I39" s="23"/>
      <c r="J39" s="23"/>
      <c r="K39" s="23"/>
      <c r="L39" s="23"/>
      <c r="M39" s="23"/>
      <c r="N39" s="23"/>
      <c r="O39" s="23"/>
      <c r="P39" s="23"/>
      <c r="Q39" s="23"/>
      <c r="R39" s="23"/>
      <c r="S39" s="21"/>
    </row>
    <row r="40" s="1" customFormat="1" ht="17.45" customHeight="1" spans="3:19">
      <c r="C40" s="23"/>
      <c r="D40" s="23"/>
      <c r="E40" s="23"/>
      <c r="F40" s="23"/>
      <c r="G40" s="23"/>
      <c r="H40" s="23"/>
      <c r="I40" s="23"/>
      <c r="J40" s="23"/>
      <c r="K40" s="23"/>
      <c r="L40" s="23"/>
      <c r="M40" s="23"/>
      <c r="N40" s="23"/>
      <c r="O40" s="23"/>
      <c r="P40" s="23"/>
      <c r="Q40" s="23"/>
      <c r="R40" s="23"/>
      <c r="S40" s="22"/>
    </row>
    <row r="41" s="1" customFormat="1" ht="17.45" customHeight="1" spans="3:18">
      <c r="C41" s="23"/>
      <c r="D41" s="23"/>
      <c r="E41" s="23"/>
      <c r="F41" s="23"/>
      <c r="G41" s="23"/>
      <c r="H41" s="23"/>
      <c r="I41" s="23"/>
      <c r="J41" s="23"/>
      <c r="K41" s="23"/>
      <c r="L41" s="23"/>
      <c r="M41" s="23"/>
      <c r="N41" s="23"/>
      <c r="O41" s="23"/>
      <c r="P41" s="23"/>
      <c r="Q41" s="23"/>
      <c r="R41" s="23"/>
    </row>
    <row r="42" s="1" customFormat="1" ht="17.45" customHeight="1" spans="4:4">
      <c r="D42" s="1" t="s">
        <v>432</v>
      </c>
    </row>
    <row r="43" s="1" customFormat="1" ht="17.45" customHeight="1" spans="4:4">
      <c r="D43" s="1" t="s">
        <v>433</v>
      </c>
    </row>
    <row r="44" s="1" customFormat="1" ht="17.45" customHeight="1" spans="4:4">
      <c r="D44" s="1" t="s">
        <v>434</v>
      </c>
    </row>
    <row r="45" s="1" customFormat="1" ht="17.45" customHeight="1" spans="3:3">
      <c r="C45" s="1" t="s">
        <v>435</v>
      </c>
    </row>
    <row r="46" s="1" customFormat="1" ht="17.45" customHeight="1" spans="4:4">
      <c r="D46" s="1" t="s">
        <v>436</v>
      </c>
    </row>
    <row r="47" s="1" customFormat="1" ht="17.45" customHeight="1"/>
    <row r="48" s="1" customFormat="1" ht="17.45" customHeight="1"/>
  </sheetData>
  <sheetProtection password="EFF8" sheet="1" objects="1" scenarios="1"/>
  <mergeCells count="43">
    <mergeCell ref="A1:T1"/>
    <mergeCell ref="A2:G2"/>
    <mergeCell ref="H2:M2"/>
    <mergeCell ref="N2:T2"/>
    <mergeCell ref="A3:G3"/>
    <mergeCell ref="H3:M3"/>
    <mergeCell ref="N3:T3"/>
    <mergeCell ref="B5:S5"/>
    <mergeCell ref="M7:Q7"/>
    <mergeCell ref="D8:F8"/>
    <mergeCell ref="L9:Q9"/>
    <mergeCell ref="L10:Q10"/>
    <mergeCell ref="L11:Q11"/>
    <mergeCell ref="L12:Q12"/>
    <mergeCell ref="B17:G17"/>
    <mergeCell ref="H17:M17"/>
    <mergeCell ref="N17:S17"/>
    <mergeCell ref="B18:G18"/>
    <mergeCell ref="H18:M18"/>
    <mergeCell ref="N18:S18"/>
    <mergeCell ref="C22:R22"/>
    <mergeCell ref="E25:F25"/>
    <mergeCell ref="L25:M25"/>
    <mergeCell ref="N25:P25"/>
    <mergeCell ref="E26:F26"/>
    <mergeCell ref="L26:M26"/>
    <mergeCell ref="N26:P26"/>
    <mergeCell ref="N27:P27"/>
    <mergeCell ref="N28:P28"/>
    <mergeCell ref="N29:P29"/>
    <mergeCell ref="E30:F30"/>
    <mergeCell ref="E31:F31"/>
    <mergeCell ref="N32:P32"/>
    <mergeCell ref="E33:G33"/>
    <mergeCell ref="L33:M33"/>
    <mergeCell ref="N33:Q33"/>
    <mergeCell ref="E34:G34"/>
    <mergeCell ref="N35:P35"/>
    <mergeCell ref="C9:I11"/>
    <mergeCell ref="B14:S15"/>
    <mergeCell ref="B19:S21"/>
    <mergeCell ref="G25:H26"/>
    <mergeCell ref="D39:R40"/>
  </mergeCells>
  <conditionalFormatting sqref="C9:I12">
    <cfRule type="cellIs" dxfId="14" priority="1"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T50"/>
  <sheetViews>
    <sheetView showGridLines="0" view="pageBreakPreview" zoomScale="85" zoomScaleNormal="100" zoomScaleSheetLayoutView="85" workbookViewId="0">
      <selection activeCell="A1" sqref="A1"/>
    </sheetView>
  </sheetViews>
  <sheetFormatPr defaultColWidth="9" defaultRowHeight="13.5"/>
  <cols>
    <col min="1" max="1" width="0.875" style="1" customWidth="1"/>
    <col min="2" max="19" width="4.875" style="1" customWidth="1"/>
    <col min="20" max="20" width="0.875" style="1" customWidth="1"/>
    <col min="21" max="16384" width="9" style="2"/>
  </cols>
  <sheetData>
    <row r="1" ht="17.25" customHeight="1" spans="1:20">
      <c r="A1" s="57"/>
      <c r="B1" s="57"/>
      <c r="C1" s="57"/>
      <c r="D1" s="57"/>
      <c r="E1" s="57"/>
      <c r="F1" s="57"/>
      <c r="G1" s="57"/>
      <c r="H1" s="57"/>
      <c r="I1" s="57"/>
      <c r="J1" s="57"/>
      <c r="K1" s="57"/>
      <c r="L1" s="57"/>
      <c r="M1" s="57"/>
      <c r="N1" s="67"/>
      <c r="O1" s="67"/>
      <c r="P1" s="67"/>
      <c r="Q1" s="67"/>
      <c r="R1" s="67"/>
      <c r="S1" s="67"/>
      <c r="T1" s="67"/>
    </row>
    <row r="2" ht="21" customHeight="1" spans="1:20">
      <c r="A2" s="10"/>
      <c r="B2" s="10"/>
      <c r="C2" s="10"/>
      <c r="D2" s="10"/>
      <c r="E2" s="10"/>
      <c r="F2" s="10"/>
      <c r="G2" s="10"/>
      <c r="H2" s="10"/>
      <c r="I2" s="10"/>
      <c r="J2" s="10"/>
      <c r="K2" s="10"/>
      <c r="L2" s="10"/>
      <c r="M2" s="68"/>
      <c r="N2" s="69" t="s">
        <v>454</v>
      </c>
      <c r="O2" s="70"/>
      <c r="P2" s="70"/>
      <c r="Q2" s="70"/>
      <c r="R2" s="70"/>
      <c r="S2" s="70"/>
      <c r="T2" s="91"/>
    </row>
    <row r="3" ht="21" customHeight="1" spans="1:20">
      <c r="A3" s="10"/>
      <c r="B3" s="10"/>
      <c r="C3" s="10"/>
      <c r="D3" s="10"/>
      <c r="E3" s="10"/>
      <c r="F3" s="10"/>
      <c r="G3" s="10"/>
      <c r="H3" s="10"/>
      <c r="I3" s="10"/>
      <c r="J3" s="10"/>
      <c r="K3" s="10"/>
      <c r="L3" s="10"/>
      <c r="M3" s="68"/>
      <c r="N3" s="71"/>
      <c r="O3" s="71"/>
      <c r="P3" s="71"/>
      <c r="Q3" s="71"/>
      <c r="R3" s="71"/>
      <c r="S3" s="71"/>
      <c r="T3" s="71"/>
    </row>
    <row r="4" ht="17.45" customHeight="1" spans="1:1">
      <c r="A4" s="1" t="s">
        <v>488</v>
      </c>
    </row>
    <row r="5" ht="17.25" spans="1:20">
      <c r="A5" s="3"/>
      <c r="B5" s="4" t="s">
        <v>489</v>
      </c>
      <c r="C5" s="4"/>
      <c r="D5" s="4"/>
      <c r="E5" s="4"/>
      <c r="F5" s="4"/>
      <c r="G5" s="4"/>
      <c r="H5" s="4"/>
      <c r="I5" s="4"/>
      <c r="J5" s="4"/>
      <c r="K5" s="4"/>
      <c r="L5" s="4"/>
      <c r="M5" s="4"/>
      <c r="N5" s="4"/>
      <c r="O5" s="4"/>
      <c r="P5" s="4"/>
      <c r="Q5" s="4"/>
      <c r="R5" s="4"/>
      <c r="S5" s="4"/>
      <c r="T5" s="40"/>
    </row>
    <row r="6" ht="17.25" spans="1:20">
      <c r="A6" s="5"/>
      <c r="B6" s="6"/>
      <c r="C6" s="58"/>
      <c r="D6" s="58"/>
      <c r="E6" s="58"/>
      <c r="F6" s="58"/>
      <c r="G6" s="58"/>
      <c r="H6" s="58"/>
      <c r="I6" s="58"/>
      <c r="J6" s="58"/>
      <c r="K6" s="58"/>
      <c r="L6" s="58"/>
      <c r="M6" s="58"/>
      <c r="N6" s="58"/>
      <c r="O6" s="58"/>
      <c r="P6" s="58"/>
      <c r="Q6" s="58"/>
      <c r="R6" s="58"/>
      <c r="S6" s="58"/>
      <c r="T6" s="41"/>
    </row>
    <row r="7" spans="1:20">
      <c r="A7" s="5"/>
      <c r="B7" s="6"/>
      <c r="C7" s="6"/>
      <c r="D7" s="6"/>
      <c r="E7" s="6"/>
      <c r="F7" s="6"/>
      <c r="G7" s="6"/>
      <c r="H7" s="6"/>
      <c r="I7" s="6"/>
      <c r="J7" s="6"/>
      <c r="K7" s="6"/>
      <c r="L7" s="6"/>
      <c r="M7" s="24" t="str">
        <f>IF(認定判定!$J$2&gt;0,認定判定!$J$2,"令和　　　年　　　月　　　日")</f>
        <v>令和　　　年　　　月　　　日</v>
      </c>
      <c r="N7" s="24"/>
      <c r="O7" s="24"/>
      <c r="P7" s="24"/>
      <c r="Q7" s="24"/>
      <c r="R7" s="6"/>
      <c r="S7" s="6"/>
      <c r="T7" s="41"/>
    </row>
    <row r="8" ht="17.45" customHeight="1" spans="1:20">
      <c r="A8" s="5"/>
      <c r="B8" s="6"/>
      <c r="C8" s="6"/>
      <c r="D8" s="7" t="str">
        <f>IF(認定判定!$C$5&gt;0,認定判定!$C$5,"")</f>
        <v/>
      </c>
      <c r="E8" s="7"/>
      <c r="F8" s="7"/>
      <c r="G8" s="6" t="s">
        <v>408</v>
      </c>
      <c r="H8" s="6"/>
      <c r="I8" s="6"/>
      <c r="J8" s="6"/>
      <c r="K8" s="6"/>
      <c r="L8" s="6"/>
      <c r="M8" s="6"/>
      <c r="N8" s="6"/>
      <c r="O8" s="6"/>
      <c r="P8" s="6"/>
      <c r="Q8" s="6"/>
      <c r="R8" s="6"/>
      <c r="S8" s="6"/>
      <c r="T8" s="41"/>
    </row>
    <row r="9" ht="17.45" customHeight="1" spans="1:20">
      <c r="A9" s="5"/>
      <c r="B9" s="6"/>
      <c r="C9" s="8" t="str">
        <f>IF(認定判定!$H$18="","使用できません","")</f>
        <v>使用できません</v>
      </c>
      <c r="D9" s="8"/>
      <c r="E9" s="8"/>
      <c r="F9" s="8"/>
      <c r="G9" s="8"/>
      <c r="H9" s="8"/>
      <c r="I9" s="8"/>
      <c r="J9" s="6" t="s">
        <v>409</v>
      </c>
      <c r="K9" s="6"/>
      <c r="L9" s="25"/>
      <c r="M9" s="25"/>
      <c r="N9" s="25"/>
      <c r="O9" s="25"/>
      <c r="P9" s="25"/>
      <c r="Q9" s="25"/>
      <c r="R9" s="6"/>
      <c r="S9" s="6"/>
      <c r="T9" s="41"/>
    </row>
    <row r="10" ht="17.45" customHeight="1" spans="1:20">
      <c r="A10" s="5"/>
      <c r="B10" s="6"/>
      <c r="C10" s="8"/>
      <c r="D10" s="8"/>
      <c r="E10" s="8"/>
      <c r="F10" s="8"/>
      <c r="G10" s="8"/>
      <c r="H10" s="8"/>
      <c r="I10" s="8"/>
      <c r="J10" s="6" t="s">
        <v>410</v>
      </c>
      <c r="K10" s="6"/>
      <c r="L10" s="25" t="str">
        <f>IF(認定判定!$C$2&gt;0,認定判定!$C$2,"")</f>
        <v/>
      </c>
      <c r="M10" s="25"/>
      <c r="N10" s="25"/>
      <c r="O10" s="25"/>
      <c r="P10" s="25"/>
      <c r="Q10" s="25"/>
      <c r="R10" s="6"/>
      <c r="S10" s="6"/>
      <c r="T10" s="41"/>
    </row>
    <row r="11" ht="17.45" customHeight="1" spans="1:20">
      <c r="A11" s="5"/>
      <c r="B11" s="6"/>
      <c r="C11" s="8"/>
      <c r="D11" s="8"/>
      <c r="E11" s="8"/>
      <c r="F11" s="8"/>
      <c r="G11" s="8"/>
      <c r="H11" s="8"/>
      <c r="I11" s="8"/>
      <c r="J11" s="6" t="s">
        <v>411</v>
      </c>
      <c r="K11" s="6"/>
      <c r="L11" s="25" t="str">
        <f>IF(認定判定!$C$3&gt;0,認定判定!$C$3,"")</f>
        <v/>
      </c>
      <c r="M11" s="25"/>
      <c r="N11" s="25"/>
      <c r="O11" s="25"/>
      <c r="P11" s="25"/>
      <c r="Q11" s="25"/>
      <c r="T11" s="41"/>
    </row>
    <row r="12" ht="17.45" customHeight="1" spans="1:20">
      <c r="A12" s="5"/>
      <c r="B12" s="6"/>
      <c r="C12" s="8"/>
      <c r="D12" s="8"/>
      <c r="E12" s="8"/>
      <c r="F12" s="8"/>
      <c r="G12" s="8"/>
      <c r="H12" s="8"/>
      <c r="I12" s="8"/>
      <c r="J12" s="26"/>
      <c r="K12" s="26"/>
      <c r="L12" s="27" t="str">
        <f>IF(認定判定!$C$4&gt;0,認定判定!$C$4,"")</f>
        <v/>
      </c>
      <c r="M12" s="27"/>
      <c r="N12" s="27"/>
      <c r="O12" s="27"/>
      <c r="P12" s="27"/>
      <c r="Q12" s="27"/>
      <c r="R12" s="26"/>
      <c r="S12" s="6"/>
      <c r="T12" s="41"/>
    </row>
    <row r="13" ht="17.45" customHeight="1" spans="1:20">
      <c r="A13" s="5"/>
      <c r="B13" s="6"/>
      <c r="C13" s="6"/>
      <c r="D13" s="6"/>
      <c r="E13" s="6"/>
      <c r="F13" s="6"/>
      <c r="G13" s="6"/>
      <c r="H13" s="6"/>
      <c r="I13" s="6"/>
      <c r="J13" s="6"/>
      <c r="K13" s="6"/>
      <c r="L13" s="6"/>
      <c r="M13" s="6"/>
      <c r="N13" s="6"/>
      <c r="O13" s="6"/>
      <c r="P13" s="6"/>
      <c r="Q13" s="6"/>
      <c r="R13" s="6"/>
      <c r="S13" s="6"/>
      <c r="T13" s="41"/>
    </row>
    <row r="14" ht="17.45" customHeight="1" spans="1:20">
      <c r="A14" s="5"/>
      <c r="B14" s="9" t="str">
        <f>"　　私は、"&amp;認定判定!$J$27&amp;"を営んでいるが、令和２年新型コロナウイルス感染症の発生の影響に起因して、下記のとおり、"&amp;認定判定!$J$5&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が生じているため、経営の安定に支障が生じておりますので、中小企業信用保険法第２条第５項第５号の規定に基づき認定されるようお願いします。</v>
      </c>
      <c r="C14" s="9"/>
      <c r="D14" s="9"/>
      <c r="E14" s="9"/>
      <c r="F14" s="9"/>
      <c r="G14" s="9"/>
      <c r="H14" s="9"/>
      <c r="I14" s="9"/>
      <c r="J14" s="9"/>
      <c r="K14" s="9"/>
      <c r="L14" s="9"/>
      <c r="M14" s="9"/>
      <c r="N14" s="9"/>
      <c r="O14" s="9"/>
      <c r="P14" s="9"/>
      <c r="Q14" s="9"/>
      <c r="R14" s="9"/>
      <c r="S14" s="9"/>
      <c r="T14" s="41"/>
    </row>
    <row r="15" ht="26.25" customHeight="1" spans="1:20">
      <c r="A15" s="5"/>
      <c r="B15" s="9"/>
      <c r="C15" s="9"/>
      <c r="D15" s="9"/>
      <c r="E15" s="9"/>
      <c r="F15" s="9"/>
      <c r="G15" s="9"/>
      <c r="H15" s="9"/>
      <c r="I15" s="9"/>
      <c r="J15" s="9"/>
      <c r="K15" s="9"/>
      <c r="L15" s="9"/>
      <c r="M15" s="9"/>
      <c r="N15" s="9"/>
      <c r="O15" s="9"/>
      <c r="P15" s="9"/>
      <c r="Q15" s="9"/>
      <c r="R15" s="9"/>
      <c r="S15" s="9"/>
      <c r="T15" s="41"/>
    </row>
    <row r="16" ht="18" customHeight="1" spans="1:20">
      <c r="A16" s="5"/>
      <c r="B16" s="9"/>
      <c r="C16" s="9"/>
      <c r="D16" s="9"/>
      <c r="E16" s="9"/>
      <c r="F16" s="9"/>
      <c r="G16" s="9"/>
      <c r="H16" s="9"/>
      <c r="I16" s="9"/>
      <c r="J16" s="9"/>
      <c r="K16" s="9"/>
      <c r="L16" s="9"/>
      <c r="M16" s="9"/>
      <c r="N16" s="9"/>
      <c r="O16" s="9"/>
      <c r="P16" s="9"/>
      <c r="Q16" s="9"/>
      <c r="R16" s="9"/>
      <c r="S16" s="9"/>
      <c r="T16" s="41"/>
    </row>
    <row r="17" ht="17.45" customHeight="1" spans="1:20">
      <c r="A17" s="5"/>
      <c r="B17" s="6"/>
      <c r="C17" s="10" t="s">
        <v>413</v>
      </c>
      <c r="D17" s="10"/>
      <c r="E17" s="10"/>
      <c r="F17" s="10"/>
      <c r="G17" s="10"/>
      <c r="H17" s="10"/>
      <c r="I17" s="10"/>
      <c r="J17" s="10"/>
      <c r="K17" s="10"/>
      <c r="L17" s="10"/>
      <c r="M17" s="10"/>
      <c r="N17" s="10"/>
      <c r="O17" s="10"/>
      <c r="P17" s="10"/>
      <c r="Q17" s="10"/>
      <c r="R17" s="10"/>
      <c r="S17" s="10"/>
      <c r="T17" s="41"/>
    </row>
    <row r="18" ht="17.45" customHeight="1" spans="1:20">
      <c r="A18" s="5"/>
      <c r="B18" s="6"/>
      <c r="C18" s="6" t="s">
        <v>459</v>
      </c>
      <c r="D18" s="6"/>
      <c r="E18" s="6"/>
      <c r="F18" s="6"/>
      <c r="G18" s="6"/>
      <c r="H18" s="6"/>
      <c r="I18" s="6"/>
      <c r="J18" s="6"/>
      <c r="K18" s="6"/>
      <c r="L18" s="6"/>
      <c r="M18" s="6"/>
      <c r="T18" s="41"/>
    </row>
    <row r="19" ht="17.45" customHeight="1" spans="1:20">
      <c r="A19" s="5"/>
      <c r="B19" s="6"/>
      <c r="C19" s="6"/>
      <c r="D19" s="6" t="s">
        <v>471</v>
      </c>
      <c r="E19" s="6"/>
      <c r="F19" s="6"/>
      <c r="G19" s="6"/>
      <c r="H19" s="6"/>
      <c r="I19" s="6"/>
      <c r="J19" s="6"/>
      <c r="K19" s="6"/>
      <c r="L19" s="72"/>
      <c r="M19" s="72"/>
      <c r="N19" s="73"/>
      <c r="O19" s="73"/>
      <c r="P19" s="73"/>
      <c r="Q19" s="72"/>
      <c r="T19" s="41"/>
    </row>
    <row r="20" ht="17.45" customHeight="1" spans="1:20">
      <c r="A20" s="5"/>
      <c r="B20" s="6"/>
      <c r="C20" s="6"/>
      <c r="D20" s="6"/>
      <c r="E20" s="59" t="s">
        <v>438</v>
      </c>
      <c r="F20" s="59"/>
      <c r="G20" s="60" t="s">
        <v>418</v>
      </c>
      <c r="H20" s="60"/>
      <c r="I20" s="6"/>
      <c r="J20" s="29"/>
      <c r="K20" s="74" t="s">
        <v>464</v>
      </c>
      <c r="L20" s="74"/>
      <c r="M20" s="75"/>
      <c r="N20" s="75"/>
      <c r="O20" s="76">
        <f>認定判定!$C$29</f>
        <v>0</v>
      </c>
      <c r="P20" s="76"/>
      <c r="Q20" s="76"/>
      <c r="R20" s="76"/>
      <c r="S20" s="92"/>
      <c r="T20" s="41"/>
    </row>
    <row r="21" ht="17.45" customHeight="1" spans="1:20">
      <c r="A21" s="5"/>
      <c r="B21" s="6"/>
      <c r="C21" s="6"/>
      <c r="D21" s="6"/>
      <c r="E21" s="61" t="s">
        <v>439</v>
      </c>
      <c r="F21" s="61"/>
      <c r="G21" s="60"/>
      <c r="H21" s="60"/>
      <c r="I21" s="6"/>
      <c r="J21" s="29"/>
      <c r="K21" s="77" t="s">
        <v>465</v>
      </c>
      <c r="L21" s="77"/>
      <c r="M21" s="78"/>
      <c r="N21" s="78"/>
      <c r="O21" s="79">
        <f>認定判定!$C$29</f>
        <v>0</v>
      </c>
      <c r="P21" s="79"/>
      <c r="Q21" s="79"/>
      <c r="R21" s="79"/>
      <c r="S21" s="29"/>
      <c r="T21" s="41"/>
    </row>
    <row r="22" ht="17.45" customHeight="1" spans="1:20">
      <c r="A22" s="5"/>
      <c r="B22" s="6"/>
      <c r="C22" s="6"/>
      <c r="D22" s="6"/>
      <c r="E22" s="15" t="s">
        <v>472</v>
      </c>
      <c r="F22" s="15"/>
      <c r="G22" s="15"/>
      <c r="H22" s="15"/>
      <c r="I22" s="15"/>
      <c r="J22" s="33"/>
      <c r="K22" s="33"/>
      <c r="L22" s="33"/>
      <c r="M22" s="29"/>
      <c r="N22" s="80"/>
      <c r="O22" s="80"/>
      <c r="P22" s="80"/>
      <c r="Q22" s="93"/>
      <c r="R22" s="29"/>
      <c r="S22" s="33"/>
      <c r="T22" s="41"/>
    </row>
    <row r="23" ht="17.45" customHeight="1" spans="1:20">
      <c r="A23" s="5"/>
      <c r="B23" s="6"/>
      <c r="C23" s="6"/>
      <c r="D23" s="6"/>
      <c r="E23" s="15"/>
      <c r="F23" s="15"/>
      <c r="G23" s="15"/>
      <c r="H23" s="15"/>
      <c r="I23" s="15"/>
      <c r="J23" s="33"/>
      <c r="K23" s="81" t="s">
        <v>466</v>
      </c>
      <c r="L23" s="31"/>
      <c r="M23" s="82"/>
      <c r="N23" s="82"/>
      <c r="O23" s="82">
        <f>認定判定!$C$18</f>
        <v>0</v>
      </c>
      <c r="P23" s="82"/>
      <c r="Q23" s="82"/>
      <c r="R23" s="94" t="str">
        <f>認定判定!$D$9</f>
        <v>円</v>
      </c>
      <c r="S23" s="33"/>
      <c r="T23" s="41"/>
    </row>
    <row r="24" ht="17.45" customHeight="1" spans="1:20">
      <c r="A24" s="5"/>
      <c r="B24" s="6"/>
      <c r="C24" s="6"/>
      <c r="D24" s="6"/>
      <c r="E24" s="15"/>
      <c r="F24" s="15"/>
      <c r="G24" s="15"/>
      <c r="H24" s="15"/>
      <c r="I24" s="15"/>
      <c r="J24" s="33"/>
      <c r="K24" s="83" t="s">
        <v>467</v>
      </c>
      <c r="L24" s="84"/>
      <c r="M24" s="85"/>
      <c r="N24" s="85"/>
      <c r="O24" s="82">
        <f>認定判定!$C$18</f>
        <v>0</v>
      </c>
      <c r="P24" s="82"/>
      <c r="Q24" s="82"/>
      <c r="R24" s="95" t="str">
        <f>認定判定!$D$9</f>
        <v>円</v>
      </c>
      <c r="S24" s="33"/>
      <c r="T24" s="41"/>
    </row>
    <row r="25" ht="17.45" customHeight="1" spans="1:20">
      <c r="A25" s="5"/>
      <c r="B25" s="6"/>
      <c r="C25" s="6"/>
      <c r="D25" s="6"/>
      <c r="E25" s="15" t="s">
        <v>450</v>
      </c>
      <c r="F25" s="15"/>
      <c r="G25" s="15"/>
      <c r="H25" s="15"/>
      <c r="I25" s="15"/>
      <c r="J25" s="33"/>
      <c r="K25" s="33"/>
      <c r="L25" s="33"/>
      <c r="M25" s="33"/>
      <c r="N25" s="80"/>
      <c r="O25" s="80"/>
      <c r="P25" s="80"/>
      <c r="Q25" s="93"/>
      <c r="R25" s="29"/>
      <c r="S25" s="33"/>
      <c r="T25" s="41"/>
    </row>
    <row r="26" ht="17.45" customHeight="1" spans="1:20">
      <c r="A26" s="5"/>
      <c r="B26" s="6"/>
      <c r="C26" s="6"/>
      <c r="D26" s="6"/>
      <c r="E26" s="15"/>
      <c r="F26" s="15"/>
      <c r="G26" s="15"/>
      <c r="H26" s="15"/>
      <c r="I26" s="15"/>
      <c r="J26" s="33"/>
      <c r="K26" s="81" t="s">
        <v>466</v>
      </c>
      <c r="L26" s="31"/>
      <c r="M26" s="82"/>
      <c r="N26" s="82"/>
      <c r="O26" s="82">
        <f>SUM(認定判定!$C$22:$C$24)</f>
        <v>0</v>
      </c>
      <c r="P26" s="82"/>
      <c r="Q26" s="82"/>
      <c r="R26" s="94" t="str">
        <f>認定判定!$D$9</f>
        <v>円</v>
      </c>
      <c r="S26" s="33"/>
      <c r="T26" s="41"/>
    </row>
    <row r="27" ht="17.45" customHeight="1" spans="1:20">
      <c r="A27" s="5"/>
      <c r="B27" s="6"/>
      <c r="C27" s="6"/>
      <c r="D27" s="6"/>
      <c r="E27" s="15"/>
      <c r="F27" s="15"/>
      <c r="G27" s="15"/>
      <c r="H27" s="15"/>
      <c r="I27" s="15"/>
      <c r="J27" s="33"/>
      <c r="K27" s="83" t="s">
        <v>467</v>
      </c>
      <c r="L27" s="84"/>
      <c r="M27" s="85"/>
      <c r="N27" s="85"/>
      <c r="O27" s="82">
        <f>SUM(認定判定!$C$22:$C$24)</f>
        <v>0</v>
      </c>
      <c r="P27" s="82"/>
      <c r="Q27" s="82"/>
      <c r="R27" s="95" t="str">
        <f>認定判定!$D$9</f>
        <v>円</v>
      </c>
      <c r="S27" s="33"/>
      <c r="T27" s="41"/>
    </row>
    <row r="28" ht="17.45" customHeight="1" spans="1:20">
      <c r="A28" s="5"/>
      <c r="B28" s="6"/>
      <c r="C28" s="6"/>
      <c r="D28" s="6"/>
      <c r="E28" s="15" t="s">
        <v>451</v>
      </c>
      <c r="F28" s="15"/>
      <c r="G28" s="15"/>
      <c r="H28" s="15"/>
      <c r="I28" s="15"/>
      <c r="J28" s="33"/>
      <c r="K28" s="33"/>
      <c r="L28" s="33"/>
      <c r="M28" s="33"/>
      <c r="N28" s="80"/>
      <c r="O28" s="80"/>
      <c r="P28" s="80"/>
      <c r="Q28" s="93"/>
      <c r="R28" s="29"/>
      <c r="S28" s="33"/>
      <c r="T28" s="41"/>
    </row>
    <row r="29" ht="17.45" customHeight="1" spans="1:20">
      <c r="A29" s="5"/>
      <c r="B29" s="6"/>
      <c r="C29" s="6"/>
      <c r="D29" s="6"/>
      <c r="E29" s="62" t="s">
        <v>420</v>
      </c>
      <c r="F29" s="62"/>
      <c r="G29" s="15"/>
      <c r="H29" s="15"/>
      <c r="I29" s="15"/>
      <c r="J29" s="33"/>
      <c r="K29" s="81" t="s">
        <v>466</v>
      </c>
      <c r="L29" s="31"/>
      <c r="M29" s="82"/>
      <c r="N29" s="82"/>
      <c r="O29" s="82">
        <f>ROUNDDOWN((SUM(認定判定!$C$22:$C$24)/3),0)</f>
        <v>0</v>
      </c>
      <c r="P29" s="82"/>
      <c r="Q29" s="82"/>
      <c r="R29" s="94" t="str">
        <f>認定判定!$D$9</f>
        <v>円</v>
      </c>
      <c r="S29" s="33"/>
      <c r="T29" s="41"/>
    </row>
    <row r="30" ht="17.45" customHeight="1" spans="1:20">
      <c r="A30" s="5"/>
      <c r="B30" s="6"/>
      <c r="C30" s="6"/>
      <c r="D30" s="6"/>
      <c r="E30" s="280" t="s">
        <v>443</v>
      </c>
      <c r="F30" s="63"/>
      <c r="G30" s="15"/>
      <c r="H30" s="15"/>
      <c r="I30" s="15"/>
      <c r="J30" s="33"/>
      <c r="K30" s="83" t="s">
        <v>467</v>
      </c>
      <c r="L30" s="84"/>
      <c r="M30" s="85"/>
      <c r="N30" s="85"/>
      <c r="O30" s="82">
        <f>ROUNDDOWN((SUM(認定判定!$C$22:$C$24)/3),0)</f>
        <v>0</v>
      </c>
      <c r="P30" s="82"/>
      <c r="Q30" s="82"/>
      <c r="R30" s="95" t="str">
        <f>認定判定!$D$9</f>
        <v>円</v>
      </c>
      <c r="S30" s="33"/>
      <c r="T30" s="41"/>
    </row>
    <row r="31" ht="17.45" customHeight="1" spans="1:20">
      <c r="A31" s="5"/>
      <c r="B31" s="6"/>
      <c r="C31" s="6"/>
      <c r="D31" s="6"/>
      <c r="E31" s="60"/>
      <c r="F31" s="60"/>
      <c r="G31" s="15"/>
      <c r="H31" s="15"/>
      <c r="I31" s="15"/>
      <c r="J31" s="33"/>
      <c r="K31" s="33"/>
      <c r="L31" s="29"/>
      <c r="M31" s="86"/>
      <c r="N31" s="86"/>
      <c r="O31" s="86"/>
      <c r="P31" s="86"/>
      <c r="Q31" s="86"/>
      <c r="R31" s="96"/>
      <c r="S31" s="33"/>
      <c r="T31" s="41"/>
    </row>
    <row r="32" ht="17.45" customHeight="1" spans="1:20">
      <c r="A32" s="5"/>
      <c r="B32" s="6"/>
      <c r="C32" s="6"/>
      <c r="D32" s="6" t="s">
        <v>473</v>
      </c>
      <c r="E32" s="64"/>
      <c r="F32" s="6"/>
      <c r="G32" s="6"/>
      <c r="H32" s="6"/>
      <c r="I32" s="6"/>
      <c r="J32" s="6"/>
      <c r="K32" s="6"/>
      <c r="L32" s="87"/>
      <c r="M32" s="87"/>
      <c r="N32" s="88"/>
      <c r="O32" s="88"/>
      <c r="P32" s="88"/>
      <c r="Q32" s="88"/>
      <c r="R32" s="33"/>
      <c r="S32" s="6"/>
      <c r="T32" s="41"/>
    </row>
    <row r="33" ht="17.45" customHeight="1" spans="1:20">
      <c r="A33" s="5"/>
      <c r="B33" s="6"/>
      <c r="C33" s="6"/>
      <c r="D33" s="45"/>
      <c r="E33" s="65" t="s">
        <v>452</v>
      </c>
      <c r="F33" s="65"/>
      <c r="G33" s="65"/>
      <c r="H33" s="45"/>
      <c r="I33" s="45"/>
      <c r="J33" s="45"/>
      <c r="K33" s="74" t="s">
        <v>464</v>
      </c>
      <c r="L33" s="74"/>
      <c r="M33" s="75"/>
      <c r="N33" s="75"/>
      <c r="O33" s="89">
        <f>認定判定!$C$32</f>
        <v>0</v>
      </c>
      <c r="P33" s="89"/>
      <c r="Q33" s="89"/>
      <c r="R33" s="89"/>
      <c r="S33" s="45"/>
      <c r="T33" s="41"/>
    </row>
    <row r="34" ht="17.45" customHeight="1" spans="1:20">
      <c r="A34" s="5"/>
      <c r="B34" s="6"/>
      <c r="C34" s="6"/>
      <c r="D34" s="64"/>
      <c r="E34" s="279" t="s">
        <v>420</v>
      </c>
      <c r="F34" s="66"/>
      <c r="G34" s="66"/>
      <c r="H34" s="45"/>
      <c r="I34" s="45"/>
      <c r="J34" s="45"/>
      <c r="K34" s="77" t="s">
        <v>465</v>
      </c>
      <c r="L34" s="77"/>
      <c r="M34" s="78"/>
      <c r="N34" s="78"/>
      <c r="O34" s="90">
        <f>認定判定!$C$32</f>
        <v>0</v>
      </c>
      <c r="P34" s="90"/>
      <c r="Q34" s="90"/>
      <c r="R34" s="90"/>
      <c r="S34" s="45"/>
      <c r="T34" s="41"/>
    </row>
    <row r="35" ht="17.45" customHeight="1" spans="1:20">
      <c r="A35" s="5"/>
      <c r="B35" s="6"/>
      <c r="C35" s="6"/>
      <c r="D35" s="64"/>
      <c r="E35" s="15" t="s">
        <v>453</v>
      </c>
      <c r="F35" s="15"/>
      <c r="G35" s="15"/>
      <c r="H35" s="15"/>
      <c r="I35" s="15"/>
      <c r="J35" s="33"/>
      <c r="K35" s="33"/>
      <c r="L35" s="33"/>
      <c r="M35" s="33"/>
      <c r="N35" s="80"/>
      <c r="O35" s="80"/>
      <c r="P35" s="80"/>
      <c r="Q35" s="93"/>
      <c r="R35" s="6"/>
      <c r="S35" s="45"/>
      <c r="T35" s="41"/>
    </row>
    <row r="36" ht="17.45" customHeight="1" spans="1:20">
      <c r="A36" s="5"/>
      <c r="B36" s="6"/>
      <c r="C36" s="6"/>
      <c r="D36" s="64"/>
      <c r="E36" s="15"/>
      <c r="F36" s="15"/>
      <c r="G36" s="15"/>
      <c r="H36" s="15"/>
      <c r="I36" s="15"/>
      <c r="J36" s="33"/>
      <c r="K36" s="81" t="s">
        <v>466</v>
      </c>
      <c r="L36" s="31"/>
      <c r="M36" s="82"/>
      <c r="N36" s="82"/>
      <c r="O36" s="82">
        <f>SUM(認定判定!$C$19:$C$20)</f>
        <v>0</v>
      </c>
      <c r="P36" s="82"/>
      <c r="Q36" s="82"/>
      <c r="R36" s="94" t="str">
        <f>認定判定!$D$9</f>
        <v>円</v>
      </c>
      <c r="S36" s="45"/>
      <c r="T36" s="41"/>
    </row>
    <row r="37" ht="17.45" customHeight="1" spans="1:20">
      <c r="A37" s="5"/>
      <c r="B37" s="6"/>
      <c r="C37" s="6"/>
      <c r="D37" s="64"/>
      <c r="E37" s="15"/>
      <c r="F37" s="15"/>
      <c r="G37" s="15"/>
      <c r="H37" s="15"/>
      <c r="I37" s="15"/>
      <c r="J37" s="33"/>
      <c r="K37" s="83" t="s">
        <v>467</v>
      </c>
      <c r="L37" s="84"/>
      <c r="M37" s="85"/>
      <c r="N37" s="85"/>
      <c r="O37" s="82">
        <f>SUM(認定判定!$C$19:$C$20)</f>
        <v>0</v>
      </c>
      <c r="P37" s="82"/>
      <c r="Q37" s="82"/>
      <c r="R37" s="95" t="str">
        <f>認定判定!$D$9</f>
        <v>円</v>
      </c>
      <c r="S37" s="45"/>
      <c r="T37" s="41"/>
    </row>
    <row r="38" ht="17.45" customHeight="1" spans="1:20">
      <c r="A38" s="17"/>
      <c r="B38" s="18"/>
      <c r="C38" s="18"/>
      <c r="D38" s="19"/>
      <c r="E38" s="19"/>
      <c r="F38" s="19"/>
      <c r="G38" s="19"/>
      <c r="H38" s="19"/>
      <c r="I38" s="19"/>
      <c r="J38" s="19"/>
      <c r="K38" s="19"/>
      <c r="L38" s="19"/>
      <c r="M38" s="19"/>
      <c r="N38" s="19"/>
      <c r="O38" s="19"/>
      <c r="P38" s="19"/>
      <c r="Q38" s="19"/>
      <c r="R38" s="19"/>
      <c r="S38" s="19"/>
      <c r="T38" s="44"/>
    </row>
    <row r="39" ht="17.45" customHeight="1" spans="3:3">
      <c r="C39" s="1" t="s">
        <v>429</v>
      </c>
    </row>
    <row r="40" ht="17.45" customHeight="1" spans="3:19">
      <c r="C40" s="1" t="s">
        <v>23</v>
      </c>
      <c r="D40" s="22" t="s">
        <v>430</v>
      </c>
      <c r="E40" s="22"/>
      <c r="F40" s="22"/>
      <c r="G40" s="22"/>
      <c r="H40" s="22"/>
      <c r="I40" s="22"/>
      <c r="J40" s="22"/>
      <c r="K40" s="22"/>
      <c r="L40" s="22"/>
      <c r="M40" s="22"/>
      <c r="N40" s="22"/>
      <c r="O40" s="22"/>
      <c r="P40" s="22"/>
      <c r="Q40" s="22"/>
      <c r="R40" s="22"/>
      <c r="S40" s="21"/>
    </row>
    <row r="41" s="1" customFormat="1" ht="17.45" customHeight="1" spans="3:19">
      <c r="C41" s="1" t="s">
        <v>24</v>
      </c>
      <c r="D41" s="23" t="s">
        <v>431</v>
      </c>
      <c r="E41" s="23"/>
      <c r="F41" s="23"/>
      <c r="G41" s="23"/>
      <c r="H41" s="23"/>
      <c r="I41" s="23"/>
      <c r="J41" s="23"/>
      <c r="K41" s="23"/>
      <c r="L41" s="23"/>
      <c r="M41" s="23"/>
      <c r="N41" s="23"/>
      <c r="O41" s="23"/>
      <c r="P41" s="23"/>
      <c r="Q41" s="23"/>
      <c r="R41" s="23"/>
      <c r="S41" s="21"/>
    </row>
    <row r="42" s="1" customFormat="1" ht="17.45" customHeight="1" spans="3:19">
      <c r="C42" s="23"/>
      <c r="D42" s="23"/>
      <c r="E42" s="23"/>
      <c r="F42" s="23"/>
      <c r="G42" s="23"/>
      <c r="H42" s="23"/>
      <c r="I42" s="23"/>
      <c r="J42" s="23"/>
      <c r="K42" s="23"/>
      <c r="L42" s="23"/>
      <c r="M42" s="23"/>
      <c r="N42" s="23"/>
      <c r="O42" s="23"/>
      <c r="P42" s="23"/>
      <c r="Q42" s="23"/>
      <c r="R42" s="23"/>
      <c r="S42" s="22"/>
    </row>
    <row r="43" s="1" customFormat="1" ht="17.45" customHeight="1" spans="3:18">
      <c r="C43" s="23"/>
      <c r="D43" s="23"/>
      <c r="E43" s="23"/>
      <c r="F43" s="23"/>
      <c r="G43" s="23"/>
      <c r="H43" s="23"/>
      <c r="I43" s="23"/>
      <c r="J43" s="23"/>
      <c r="K43" s="23"/>
      <c r="L43" s="23"/>
      <c r="M43" s="23"/>
      <c r="N43" s="23"/>
      <c r="O43" s="23"/>
      <c r="P43" s="23"/>
      <c r="Q43" s="23"/>
      <c r="R43" s="23"/>
    </row>
    <row r="44" s="1" customFormat="1" ht="17.45" customHeight="1" spans="4:4">
      <c r="D44" s="1" t="s">
        <v>432</v>
      </c>
    </row>
    <row r="45" s="1" customFormat="1" ht="17.45" customHeight="1" spans="4:4">
      <c r="D45" s="1" t="s">
        <v>433</v>
      </c>
    </row>
    <row r="46" s="1" customFormat="1" ht="17.45" customHeight="1" spans="4:4">
      <c r="D46" s="1" t="s">
        <v>434</v>
      </c>
    </row>
    <row r="47" s="1" customFormat="1" ht="17.45" customHeight="1" spans="3:3">
      <c r="C47" s="1" t="s">
        <v>476</v>
      </c>
    </row>
    <row r="48" s="1" customFormat="1" ht="17.45" customHeight="1" spans="4:4">
      <c r="D48" s="1" t="s">
        <v>436</v>
      </c>
    </row>
    <row r="49" s="1" customFormat="1" ht="17.45" customHeight="1"/>
    <row r="50" s="1" customFormat="1" ht="17.45" customHeight="1"/>
  </sheetData>
  <sheetProtection password="EFF8" sheet="1" objects="1" scenarios="1"/>
  <mergeCells count="37">
    <mergeCell ref="A2:G2"/>
    <mergeCell ref="H2:M2"/>
    <mergeCell ref="N2:T2"/>
    <mergeCell ref="A3:G3"/>
    <mergeCell ref="H3:M3"/>
    <mergeCell ref="N3:T3"/>
    <mergeCell ref="B5:S5"/>
    <mergeCell ref="M7:Q7"/>
    <mergeCell ref="D8:F8"/>
    <mergeCell ref="L9:Q9"/>
    <mergeCell ref="L10:Q10"/>
    <mergeCell ref="L11:Q11"/>
    <mergeCell ref="L12:Q12"/>
    <mergeCell ref="C17:R17"/>
    <mergeCell ref="L19:M19"/>
    <mergeCell ref="E20:F20"/>
    <mergeCell ref="O20:R20"/>
    <mergeCell ref="E21:F21"/>
    <mergeCell ref="O21:R21"/>
    <mergeCell ref="O23:Q23"/>
    <mergeCell ref="O24:Q24"/>
    <mergeCell ref="O26:Q26"/>
    <mergeCell ref="O27:Q27"/>
    <mergeCell ref="E29:F29"/>
    <mergeCell ref="O29:Q29"/>
    <mergeCell ref="E30:F30"/>
    <mergeCell ref="O30:Q30"/>
    <mergeCell ref="E33:G33"/>
    <mergeCell ref="O33:R33"/>
    <mergeCell ref="E34:G34"/>
    <mergeCell ref="O34:R34"/>
    <mergeCell ref="O36:Q36"/>
    <mergeCell ref="O37:Q37"/>
    <mergeCell ref="B14:S15"/>
    <mergeCell ref="C9:I11"/>
    <mergeCell ref="G20:H21"/>
    <mergeCell ref="D41:R42"/>
  </mergeCells>
  <conditionalFormatting sqref="C9:I12">
    <cfRule type="cellIs" dxfId="15" priority="1"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R44"/>
  <sheetViews>
    <sheetView showGridLines="0" view="pageBreakPreview" zoomScale="85" zoomScaleNormal="100" zoomScaleSheetLayoutView="85" workbookViewId="0">
      <selection activeCell="T28" sqref="T28"/>
    </sheetView>
  </sheetViews>
  <sheetFormatPr defaultColWidth="9" defaultRowHeight="13.5"/>
  <cols>
    <col min="1" max="18" width="4.875" style="1" customWidth="1"/>
    <col min="19" max="16384" width="9" style="2"/>
  </cols>
  <sheetData>
    <row r="1" ht="17.45" customHeight="1" spans="1:1">
      <c r="A1" s="1" t="s">
        <v>490</v>
      </c>
    </row>
    <row r="2" ht="17.25" spans="1:18">
      <c r="A2" s="3"/>
      <c r="B2" s="4" t="s">
        <v>491</v>
      </c>
      <c r="C2" s="4"/>
      <c r="D2" s="4"/>
      <c r="E2" s="4"/>
      <c r="F2" s="4"/>
      <c r="G2" s="4"/>
      <c r="H2" s="4"/>
      <c r="I2" s="4"/>
      <c r="J2" s="4"/>
      <c r="K2" s="4"/>
      <c r="L2" s="4"/>
      <c r="M2" s="4"/>
      <c r="N2" s="4"/>
      <c r="O2" s="4"/>
      <c r="P2" s="4"/>
      <c r="Q2" s="4"/>
      <c r="R2" s="40"/>
    </row>
    <row r="3" spans="1:18">
      <c r="A3" s="5"/>
      <c r="B3" s="6"/>
      <c r="C3" s="6"/>
      <c r="D3" s="6"/>
      <c r="E3" s="6"/>
      <c r="F3" s="6"/>
      <c r="G3" s="6"/>
      <c r="H3" s="6"/>
      <c r="I3" s="6"/>
      <c r="J3" s="6"/>
      <c r="K3" s="6"/>
      <c r="L3" s="24" t="str">
        <f>IF(認定判定!$J$2&gt;0,認定判定!$J$2,"令和　　　年　　　月　　　日")</f>
        <v>令和　　　年　　　月　　　日</v>
      </c>
      <c r="M3" s="24"/>
      <c r="N3" s="24"/>
      <c r="O3" s="24"/>
      <c r="P3" s="24"/>
      <c r="Q3" s="6"/>
      <c r="R3" s="41"/>
    </row>
    <row r="4" ht="17.45" customHeight="1" spans="1:18">
      <c r="A4" s="5"/>
      <c r="B4" s="6"/>
      <c r="C4" s="7" t="str">
        <f>IF(認定判定!$C$5&gt;0,認定判定!$C$5,"")</f>
        <v/>
      </c>
      <c r="D4" s="7"/>
      <c r="E4" s="7"/>
      <c r="F4" s="6" t="s">
        <v>408</v>
      </c>
      <c r="G4" s="6"/>
      <c r="H4" s="6"/>
      <c r="I4" s="6"/>
      <c r="J4" s="6"/>
      <c r="K4" s="6"/>
      <c r="L4" s="6"/>
      <c r="M4" s="6"/>
      <c r="N4" s="6"/>
      <c r="O4" s="6"/>
      <c r="P4" s="6"/>
      <c r="Q4" s="6"/>
      <c r="R4" s="41"/>
    </row>
    <row r="5" ht="17.45" customHeight="1" spans="1:18">
      <c r="A5" s="5"/>
      <c r="B5" s="8" t="str">
        <f>IF(認定判定!$H$19&lt;&gt;"OK","使用できません","")</f>
        <v>使用できません</v>
      </c>
      <c r="C5" s="8"/>
      <c r="D5" s="8"/>
      <c r="E5" s="8"/>
      <c r="F5" s="8"/>
      <c r="G5" s="8"/>
      <c r="H5" s="8"/>
      <c r="I5" s="6" t="s">
        <v>409</v>
      </c>
      <c r="J5" s="6"/>
      <c r="K5" s="25"/>
      <c r="L5" s="25"/>
      <c r="M5" s="25"/>
      <c r="N5" s="25"/>
      <c r="O5" s="25"/>
      <c r="P5" s="25"/>
      <c r="Q5" s="6"/>
      <c r="R5" s="41"/>
    </row>
    <row r="6" ht="17.45" customHeight="1" spans="1:18">
      <c r="A6" s="5"/>
      <c r="B6" s="8"/>
      <c r="C6" s="8"/>
      <c r="D6" s="8"/>
      <c r="E6" s="8"/>
      <c r="F6" s="8"/>
      <c r="G6" s="8"/>
      <c r="H6" s="8"/>
      <c r="I6" s="6" t="s">
        <v>410</v>
      </c>
      <c r="J6" s="6"/>
      <c r="K6" s="25" t="str">
        <f>IF(認定判定!$C$2&gt;0,認定判定!$C$2,"")</f>
        <v/>
      </c>
      <c r="L6" s="25"/>
      <c r="M6" s="25"/>
      <c r="N6" s="25"/>
      <c r="O6" s="25"/>
      <c r="P6" s="25"/>
      <c r="Q6" s="6"/>
      <c r="R6" s="41"/>
    </row>
    <row r="7" ht="17.45" customHeight="1" spans="1:18">
      <c r="A7" s="5"/>
      <c r="B7" s="8"/>
      <c r="C7" s="8"/>
      <c r="D7" s="8"/>
      <c r="E7" s="8"/>
      <c r="F7" s="8"/>
      <c r="G7" s="8"/>
      <c r="H7" s="8"/>
      <c r="I7" s="6" t="s">
        <v>411</v>
      </c>
      <c r="J7" s="6"/>
      <c r="K7" s="25" t="str">
        <f>IF(認定判定!$C$3&gt;0,認定判定!$C$3,"")</f>
        <v/>
      </c>
      <c r="L7" s="25"/>
      <c r="M7" s="25"/>
      <c r="N7" s="25"/>
      <c r="O7" s="25"/>
      <c r="P7" s="25"/>
      <c r="R7" s="41"/>
    </row>
    <row r="8" ht="17.45" customHeight="1" spans="1:18">
      <c r="A8" s="5"/>
      <c r="B8" s="8"/>
      <c r="C8" s="8"/>
      <c r="D8" s="8"/>
      <c r="E8" s="8"/>
      <c r="F8" s="8"/>
      <c r="G8" s="8"/>
      <c r="H8" s="8"/>
      <c r="I8" s="26"/>
      <c r="J8" s="26"/>
      <c r="K8" s="27" t="str">
        <f>IF(認定判定!$C$4&gt;0,認定判定!$C$4,"")</f>
        <v/>
      </c>
      <c r="L8" s="27"/>
      <c r="M8" s="27"/>
      <c r="N8" s="27"/>
      <c r="O8" s="27"/>
      <c r="P8" s="27"/>
      <c r="Q8" s="26"/>
      <c r="R8" s="41"/>
    </row>
    <row r="9" ht="17.45" customHeight="1" spans="1:18">
      <c r="A9" s="5"/>
      <c r="B9" s="6"/>
      <c r="C9" s="6"/>
      <c r="D9" s="6"/>
      <c r="E9" s="6"/>
      <c r="F9" s="6"/>
      <c r="G9" s="6"/>
      <c r="H9" s="6"/>
      <c r="I9" s="6"/>
      <c r="J9" s="6"/>
      <c r="K9" s="6"/>
      <c r="L9" s="6"/>
      <c r="M9" s="6"/>
      <c r="N9" s="6"/>
      <c r="O9" s="6"/>
      <c r="P9" s="6"/>
      <c r="Q9" s="6"/>
      <c r="R9" s="41"/>
    </row>
    <row r="10" ht="17.45" customHeight="1" spans="1:18">
      <c r="A10" s="5"/>
      <c r="B10" s="9" t="s">
        <v>492</v>
      </c>
      <c r="C10" s="9"/>
      <c r="D10" s="9"/>
      <c r="E10" s="9"/>
      <c r="F10" s="9"/>
      <c r="G10" s="9"/>
      <c r="H10" s="9"/>
      <c r="I10" s="9"/>
      <c r="J10" s="9"/>
      <c r="K10" s="9"/>
      <c r="L10" s="9"/>
      <c r="M10" s="9"/>
      <c r="N10" s="9"/>
      <c r="O10" s="9"/>
      <c r="P10" s="9"/>
      <c r="Q10" s="9"/>
      <c r="R10" s="41"/>
    </row>
    <row r="11" ht="17.45" customHeight="1" spans="1:18">
      <c r="A11" s="5"/>
      <c r="B11" s="9"/>
      <c r="C11" s="9"/>
      <c r="D11" s="9"/>
      <c r="E11" s="9"/>
      <c r="F11" s="9"/>
      <c r="G11" s="9"/>
      <c r="H11" s="9"/>
      <c r="I11" s="9"/>
      <c r="J11" s="9"/>
      <c r="K11" s="9"/>
      <c r="L11" s="9"/>
      <c r="M11" s="9"/>
      <c r="N11" s="9"/>
      <c r="O11" s="9"/>
      <c r="P11" s="9"/>
      <c r="Q11" s="9"/>
      <c r="R11" s="41"/>
    </row>
    <row r="12" ht="17.45" customHeight="1" spans="1:18">
      <c r="A12" s="5"/>
      <c r="B12" s="9"/>
      <c r="C12" s="9"/>
      <c r="D12" s="9"/>
      <c r="E12" s="9"/>
      <c r="F12" s="9"/>
      <c r="G12" s="9"/>
      <c r="H12" s="9"/>
      <c r="I12" s="9"/>
      <c r="J12" s="9"/>
      <c r="K12" s="9"/>
      <c r="L12" s="9"/>
      <c r="M12" s="9"/>
      <c r="N12" s="9"/>
      <c r="O12" s="9"/>
      <c r="P12" s="9"/>
      <c r="Q12" s="9"/>
      <c r="R12" s="41"/>
    </row>
    <row r="13" ht="17.45" customHeight="1" spans="1:18">
      <c r="A13" s="5"/>
      <c r="B13" s="9"/>
      <c r="C13" s="9"/>
      <c r="D13" s="9"/>
      <c r="E13" s="9"/>
      <c r="F13" s="9"/>
      <c r="G13" s="9"/>
      <c r="H13" s="9"/>
      <c r="I13" s="9"/>
      <c r="J13" s="9"/>
      <c r="K13" s="9"/>
      <c r="L13" s="9"/>
      <c r="M13" s="9"/>
      <c r="N13" s="9"/>
      <c r="O13" s="9"/>
      <c r="P13" s="9"/>
      <c r="Q13" s="9"/>
      <c r="R13" s="41"/>
    </row>
    <row r="14" ht="17.45" customHeight="1" spans="1:18">
      <c r="A14" s="5"/>
      <c r="B14" s="9"/>
      <c r="C14" s="9"/>
      <c r="D14" s="9"/>
      <c r="E14" s="9"/>
      <c r="F14" s="9"/>
      <c r="G14" s="9"/>
      <c r="H14" s="9"/>
      <c r="I14" s="9"/>
      <c r="J14" s="9"/>
      <c r="K14" s="9"/>
      <c r="L14" s="9"/>
      <c r="M14" s="9"/>
      <c r="N14" s="9"/>
      <c r="O14" s="9"/>
      <c r="P14" s="9"/>
      <c r="Q14" s="9"/>
      <c r="R14" s="41"/>
    </row>
    <row r="15" ht="17.45" customHeight="1" spans="1:18">
      <c r="A15" s="5"/>
      <c r="B15" s="10" t="s">
        <v>413</v>
      </c>
      <c r="C15" s="10"/>
      <c r="D15" s="10"/>
      <c r="E15" s="10"/>
      <c r="F15" s="10"/>
      <c r="G15" s="10"/>
      <c r="H15" s="10"/>
      <c r="I15" s="10"/>
      <c r="J15" s="10"/>
      <c r="K15" s="10"/>
      <c r="L15" s="10"/>
      <c r="M15" s="10"/>
      <c r="N15" s="10"/>
      <c r="O15" s="10"/>
      <c r="P15" s="10"/>
      <c r="Q15" s="10"/>
      <c r="R15" s="41"/>
    </row>
    <row r="16" ht="17.45" customHeight="1" spans="1:18">
      <c r="A16" s="5"/>
      <c r="B16" s="6" t="s">
        <v>414</v>
      </c>
      <c r="C16" s="6"/>
      <c r="D16" s="6"/>
      <c r="E16" s="6"/>
      <c r="F16" s="6"/>
      <c r="G16" s="6"/>
      <c r="H16" s="6"/>
      <c r="I16" s="6"/>
      <c r="J16" s="6"/>
      <c r="L16" s="28" t="str">
        <f>IF(認定判定!$J$3&gt;0,認定判定!$J$3,"　　　　　　　　年　　　月　　　日")</f>
        <v>　　　　　　　　年　　　月　　　日</v>
      </c>
      <c r="M16" s="28"/>
      <c r="N16" s="28"/>
      <c r="O16" s="28"/>
      <c r="P16" s="28"/>
      <c r="Q16" s="6"/>
      <c r="R16" s="41"/>
    </row>
    <row r="17" ht="17.45" customHeight="1" spans="1:18">
      <c r="A17" s="5"/>
      <c r="B17" s="6" t="s">
        <v>415</v>
      </c>
      <c r="C17" s="6"/>
      <c r="D17" s="6"/>
      <c r="E17" s="6"/>
      <c r="F17" s="6"/>
      <c r="G17" s="6"/>
      <c r="H17" s="6"/>
      <c r="I17" s="6"/>
      <c r="J17" s="6"/>
      <c r="K17" s="6"/>
      <c r="L17" s="6"/>
      <c r="R17" s="41"/>
    </row>
    <row r="18" ht="17.45" customHeight="1" spans="1:18">
      <c r="A18" s="5"/>
      <c r="B18" s="6"/>
      <c r="C18" s="6" t="s">
        <v>416</v>
      </c>
      <c r="D18" s="6"/>
      <c r="E18" s="6"/>
      <c r="F18" s="6"/>
      <c r="G18" s="6"/>
      <c r="H18" s="6"/>
      <c r="I18" s="29"/>
      <c r="J18" s="29"/>
      <c r="K18" s="29"/>
      <c r="L18" s="29"/>
      <c r="M18" s="29"/>
      <c r="N18" s="29"/>
      <c r="O18" s="29"/>
      <c r="P18" s="29"/>
      <c r="Q18" s="29"/>
      <c r="R18" s="41"/>
    </row>
    <row r="19" ht="17.45" customHeight="1" spans="1:18">
      <c r="A19" s="5"/>
      <c r="B19" s="6"/>
      <c r="C19" s="6"/>
      <c r="D19" s="11" t="s">
        <v>417</v>
      </c>
      <c r="E19" s="11"/>
      <c r="F19" s="12" t="s">
        <v>418</v>
      </c>
      <c r="G19" s="12"/>
      <c r="H19" s="6"/>
      <c r="I19" s="29"/>
      <c r="L19" s="30" t="s">
        <v>419</v>
      </c>
      <c r="M19" s="31"/>
      <c r="N19" s="32">
        <f>認定判定!$C$26</f>
        <v>0</v>
      </c>
      <c r="O19" s="32"/>
      <c r="P19" s="32"/>
      <c r="Q19" s="32"/>
      <c r="R19" s="41"/>
    </row>
    <row r="20" ht="17.45" customHeight="1" spans="1:18">
      <c r="A20" s="5"/>
      <c r="B20" s="6"/>
      <c r="C20" s="6"/>
      <c r="D20" s="13" t="s">
        <v>420</v>
      </c>
      <c r="E20" s="13"/>
      <c r="F20" s="12"/>
      <c r="G20" s="12"/>
      <c r="H20" s="6"/>
      <c r="I20" s="29"/>
      <c r="J20" s="29"/>
      <c r="K20" s="29"/>
      <c r="L20" s="29"/>
      <c r="M20" s="29"/>
      <c r="N20" s="29"/>
      <c r="O20" s="29"/>
      <c r="P20" s="29"/>
      <c r="Q20" s="29"/>
      <c r="R20" s="41"/>
    </row>
    <row r="21" ht="17.45" customHeight="1" spans="1:18">
      <c r="A21" s="5"/>
      <c r="B21" s="6"/>
      <c r="C21" s="6"/>
      <c r="D21" s="14" t="s">
        <v>493</v>
      </c>
      <c r="E21" s="15"/>
      <c r="F21" s="15"/>
      <c r="G21" s="15"/>
      <c r="H21" s="15"/>
      <c r="I21" s="33"/>
      <c r="J21" s="33"/>
      <c r="K21" s="33"/>
      <c r="L21" s="33"/>
      <c r="M21" s="33"/>
      <c r="N21" s="33"/>
      <c r="O21" s="34">
        <f>認定判定!$C$18</f>
        <v>0</v>
      </c>
      <c r="P21" s="34"/>
      <c r="Q21" s="42" t="str">
        <f>認定判定!$D$9</f>
        <v>円</v>
      </c>
      <c r="R21" s="41"/>
    </row>
    <row r="22" ht="17.45" customHeight="1" spans="1:18">
      <c r="A22" s="5"/>
      <c r="B22" s="6"/>
      <c r="C22" s="6"/>
      <c r="D22" s="14" t="s">
        <v>422</v>
      </c>
      <c r="E22" s="15"/>
      <c r="F22" s="15"/>
      <c r="G22" s="15"/>
      <c r="H22" s="15"/>
      <c r="I22" s="33"/>
      <c r="J22" s="33"/>
      <c r="K22" s="33"/>
      <c r="L22" s="33"/>
      <c r="M22" s="33"/>
      <c r="N22" s="33"/>
      <c r="O22" s="34">
        <f>認定判定!$C$12</f>
        <v>0</v>
      </c>
      <c r="P22" s="34"/>
      <c r="Q22" s="42" t="str">
        <f>認定判定!$D$9</f>
        <v>円</v>
      </c>
      <c r="R22" s="41"/>
    </row>
    <row r="23" ht="17.45" customHeight="1" spans="1:18">
      <c r="A23" s="5"/>
      <c r="B23" s="6"/>
      <c r="C23" s="6"/>
      <c r="D23" s="6"/>
      <c r="E23" s="6"/>
      <c r="F23" s="6"/>
      <c r="G23" s="6"/>
      <c r="H23" s="6"/>
      <c r="I23" s="29"/>
      <c r="O23" s="29"/>
      <c r="P23" s="29"/>
      <c r="Q23" s="29"/>
      <c r="R23" s="41"/>
    </row>
    <row r="24" ht="17.45" customHeight="1" spans="1:18">
      <c r="A24" s="5"/>
      <c r="B24" s="6"/>
      <c r="C24" s="6" t="s">
        <v>423</v>
      </c>
      <c r="D24" s="6"/>
      <c r="E24" s="6"/>
      <c r="F24" s="6"/>
      <c r="G24" s="6"/>
      <c r="H24" s="6"/>
      <c r="I24" s="29"/>
      <c r="J24" s="29"/>
      <c r="K24" s="29"/>
      <c r="L24" s="29"/>
      <c r="M24" s="29"/>
      <c r="N24" s="29"/>
      <c r="O24" s="29"/>
      <c r="P24" s="29"/>
      <c r="Q24" s="29"/>
      <c r="R24" s="41"/>
    </row>
    <row r="25" ht="17.45" customHeight="1" spans="1:18">
      <c r="A25" s="5"/>
      <c r="B25" s="6"/>
      <c r="C25" s="6"/>
      <c r="D25" s="11" t="s">
        <v>424</v>
      </c>
      <c r="E25" s="11"/>
      <c r="F25" s="11"/>
      <c r="G25" s="11"/>
      <c r="H25" s="11"/>
      <c r="I25" s="36" t="s">
        <v>418</v>
      </c>
      <c r="J25" s="36"/>
      <c r="K25" s="29"/>
      <c r="L25" s="30" t="s">
        <v>419</v>
      </c>
      <c r="M25" s="30"/>
      <c r="N25" s="37">
        <f>認定判定!$C$31</f>
        <v>0</v>
      </c>
      <c r="O25" s="37"/>
      <c r="P25" s="37"/>
      <c r="Q25" s="37"/>
      <c r="R25" s="41"/>
    </row>
    <row r="26" ht="17.45" customHeight="1" spans="1:18">
      <c r="A26" s="5"/>
      <c r="B26" s="6"/>
      <c r="C26" s="6"/>
      <c r="D26" s="13" t="s">
        <v>425</v>
      </c>
      <c r="E26" s="13"/>
      <c r="F26" s="13"/>
      <c r="G26" s="13"/>
      <c r="H26" s="13"/>
      <c r="I26" s="36"/>
      <c r="J26" s="36"/>
      <c r="K26" s="29"/>
      <c r="L26" s="29"/>
      <c r="M26" s="29"/>
      <c r="N26" s="38"/>
      <c r="O26" s="38"/>
      <c r="P26" s="38"/>
      <c r="Q26" s="29"/>
      <c r="R26" s="41"/>
    </row>
    <row r="27" ht="17.45" customHeight="1" spans="1:18">
      <c r="A27" s="5"/>
      <c r="B27" s="6"/>
      <c r="C27" s="6"/>
      <c r="D27" s="14" t="s">
        <v>426</v>
      </c>
      <c r="E27" s="15"/>
      <c r="F27" s="15"/>
      <c r="G27" s="15"/>
      <c r="H27" s="15"/>
      <c r="I27" s="33"/>
      <c r="J27" s="33"/>
      <c r="K27" s="33"/>
      <c r="L27" s="33"/>
      <c r="M27" s="22"/>
      <c r="N27" s="22"/>
      <c r="O27" s="34">
        <f>認定判定!$C$19+認定判定!$C$20</f>
        <v>0</v>
      </c>
      <c r="P27" s="34"/>
      <c r="Q27" s="42" t="str">
        <f>認定判定!$D$9</f>
        <v>円</v>
      </c>
      <c r="R27" s="41"/>
    </row>
    <row r="28" ht="17.45" customHeight="1" spans="1:18">
      <c r="A28" s="5"/>
      <c r="B28" s="6"/>
      <c r="C28" s="6"/>
      <c r="D28" s="14" t="s">
        <v>427</v>
      </c>
      <c r="E28" s="15"/>
      <c r="F28" s="15"/>
      <c r="G28" s="15"/>
      <c r="H28" s="15"/>
      <c r="I28" s="33"/>
      <c r="J28" s="33"/>
      <c r="K28" s="33"/>
      <c r="L28" s="33"/>
      <c r="M28" s="22"/>
      <c r="N28" s="22"/>
      <c r="O28" s="56">
        <f>認定判定!$C$13+認定判定!$C$14</f>
        <v>0</v>
      </c>
      <c r="P28" s="56"/>
      <c r="Q28" s="42" t="str">
        <f>認定判定!$D$9</f>
        <v>円</v>
      </c>
      <c r="R28" s="41"/>
    </row>
    <row r="29" ht="17.45" customHeight="1" spans="1:18">
      <c r="A29" s="5"/>
      <c r="B29" s="6"/>
      <c r="C29" s="6"/>
      <c r="D29" s="6"/>
      <c r="E29" s="6"/>
      <c r="F29" s="6"/>
      <c r="G29" s="6"/>
      <c r="H29" s="6"/>
      <c r="I29" s="29"/>
      <c r="J29" s="29"/>
      <c r="K29" s="29"/>
      <c r="L29" s="29"/>
      <c r="O29" s="46"/>
      <c r="P29" s="46"/>
      <c r="Q29" s="29"/>
      <c r="R29" s="41"/>
    </row>
    <row r="30" ht="17.45" customHeight="1" spans="1:18">
      <c r="A30" s="5"/>
      <c r="B30" s="6" t="s">
        <v>428</v>
      </c>
      <c r="C30" s="6"/>
      <c r="D30" s="6"/>
      <c r="E30" s="6"/>
      <c r="F30" s="6"/>
      <c r="G30" s="6"/>
      <c r="H30" s="6"/>
      <c r="I30" s="6"/>
      <c r="J30" s="6"/>
      <c r="K30" s="6"/>
      <c r="L30" s="6"/>
      <c r="M30" s="6"/>
      <c r="N30" s="6"/>
      <c r="O30" s="6"/>
      <c r="P30" s="6"/>
      <c r="Q30" s="6"/>
      <c r="R30" s="41"/>
    </row>
    <row r="31" ht="17.45" customHeight="1" spans="1:18">
      <c r="A31" s="5"/>
      <c r="B31" s="6"/>
      <c r="C31" s="54"/>
      <c r="D31" s="54"/>
      <c r="E31" s="54"/>
      <c r="F31" s="54"/>
      <c r="G31" s="54"/>
      <c r="H31" s="54"/>
      <c r="I31" s="54"/>
      <c r="J31" s="54"/>
      <c r="K31" s="54"/>
      <c r="L31" s="54"/>
      <c r="M31" s="54"/>
      <c r="N31" s="54"/>
      <c r="O31" s="54"/>
      <c r="P31" s="54"/>
      <c r="Q31" s="54"/>
      <c r="R31" s="41"/>
    </row>
    <row r="32" ht="17.45" customHeight="1" spans="1:18">
      <c r="A32" s="17"/>
      <c r="B32" s="18"/>
      <c r="C32" s="55"/>
      <c r="D32" s="55"/>
      <c r="E32" s="55"/>
      <c r="F32" s="55"/>
      <c r="G32" s="55"/>
      <c r="H32" s="55"/>
      <c r="I32" s="55"/>
      <c r="J32" s="55"/>
      <c r="K32" s="55"/>
      <c r="L32" s="55"/>
      <c r="M32" s="55"/>
      <c r="N32" s="55"/>
      <c r="O32" s="55"/>
      <c r="P32" s="55"/>
      <c r="Q32" s="55"/>
      <c r="R32" s="44"/>
    </row>
    <row r="33" ht="17.45" customHeight="1" spans="2:2">
      <c r="B33" s="1" t="s">
        <v>429</v>
      </c>
    </row>
    <row r="34" ht="17.45" customHeight="1" spans="2:17">
      <c r="B34" s="1" t="s">
        <v>23</v>
      </c>
      <c r="C34" s="22" t="s">
        <v>430</v>
      </c>
      <c r="D34" s="22"/>
      <c r="E34" s="22"/>
      <c r="F34" s="22"/>
      <c r="G34" s="22"/>
      <c r="H34" s="22"/>
      <c r="I34" s="22"/>
      <c r="J34" s="22"/>
      <c r="K34" s="22"/>
      <c r="L34" s="22"/>
      <c r="M34" s="22"/>
      <c r="N34" s="22"/>
      <c r="O34" s="22"/>
      <c r="P34" s="22"/>
      <c r="Q34" s="22"/>
    </row>
    <row r="35" ht="17.45" customHeight="1" spans="2:17">
      <c r="B35" s="1" t="s">
        <v>24</v>
      </c>
      <c r="C35" s="23" t="s">
        <v>494</v>
      </c>
      <c r="D35" s="23"/>
      <c r="E35" s="23"/>
      <c r="F35" s="23"/>
      <c r="G35" s="23"/>
      <c r="H35" s="23"/>
      <c r="I35" s="23"/>
      <c r="J35" s="23"/>
      <c r="K35" s="23"/>
      <c r="L35" s="23"/>
      <c r="M35" s="23"/>
      <c r="N35" s="23"/>
      <c r="O35" s="23"/>
      <c r="P35" s="23"/>
      <c r="Q35" s="23"/>
    </row>
    <row r="36" ht="17.45" customHeight="1" spans="2:17">
      <c r="B36" s="23"/>
      <c r="C36" s="23"/>
      <c r="D36" s="23"/>
      <c r="E36" s="23"/>
      <c r="F36" s="23"/>
      <c r="G36" s="23"/>
      <c r="H36" s="23"/>
      <c r="I36" s="23"/>
      <c r="J36" s="23"/>
      <c r="K36" s="23"/>
      <c r="L36" s="23"/>
      <c r="M36" s="23"/>
      <c r="N36" s="23"/>
      <c r="O36" s="23"/>
      <c r="P36" s="23"/>
      <c r="Q36" s="23"/>
    </row>
    <row r="37" ht="17.45" customHeight="1" spans="2:17">
      <c r="B37" s="23"/>
      <c r="C37" s="23"/>
      <c r="D37" s="23"/>
      <c r="E37" s="23"/>
      <c r="F37" s="23"/>
      <c r="G37" s="23"/>
      <c r="H37" s="23"/>
      <c r="I37" s="23"/>
      <c r="J37" s="23"/>
      <c r="K37" s="23"/>
      <c r="L37" s="23"/>
      <c r="M37" s="23"/>
      <c r="N37" s="23"/>
      <c r="O37" s="23"/>
      <c r="P37" s="23"/>
      <c r="Q37" s="23"/>
    </row>
    <row r="38" ht="17.45" customHeight="1" spans="3:3">
      <c r="C38" s="1" t="s">
        <v>432</v>
      </c>
    </row>
    <row r="39" ht="17.45" customHeight="1" spans="3:3">
      <c r="C39" s="1" t="s">
        <v>433</v>
      </c>
    </row>
    <row r="40" ht="17.45" customHeight="1" spans="3:3">
      <c r="C40" s="1" t="s">
        <v>434</v>
      </c>
    </row>
    <row r="41" ht="17.45" customHeight="1" spans="2:2">
      <c r="B41" s="1" t="s">
        <v>435</v>
      </c>
    </row>
    <row r="42" ht="17.45" customHeight="1" spans="3:3">
      <c r="C42" s="1" t="s">
        <v>436</v>
      </c>
    </row>
    <row r="43" ht="17.45" customHeight="1"/>
    <row r="44" ht="17.45" customHeight="1"/>
  </sheetData>
  <sheetProtection password="EFF8" sheet="1" objects="1" scenarios="1"/>
  <mergeCells count="25">
    <mergeCell ref="B2:Q2"/>
    <mergeCell ref="L3:P3"/>
    <mergeCell ref="C4:E4"/>
    <mergeCell ref="K5:P5"/>
    <mergeCell ref="K6:P6"/>
    <mergeCell ref="K7:P7"/>
    <mergeCell ref="K8:P8"/>
    <mergeCell ref="B15:Q15"/>
    <mergeCell ref="L16:P16"/>
    <mergeCell ref="D19:E19"/>
    <mergeCell ref="N19:Q19"/>
    <mergeCell ref="D20:E20"/>
    <mergeCell ref="O21:P21"/>
    <mergeCell ref="O22:P22"/>
    <mergeCell ref="D25:H25"/>
    <mergeCell ref="N25:Q25"/>
    <mergeCell ref="D26:H26"/>
    <mergeCell ref="O27:P27"/>
    <mergeCell ref="O28:P28"/>
    <mergeCell ref="B5:H7"/>
    <mergeCell ref="B10:Q14"/>
    <mergeCell ref="F19:G20"/>
    <mergeCell ref="C31:Q32"/>
    <mergeCell ref="C35:Q36"/>
    <mergeCell ref="I25:J26"/>
  </mergeCells>
  <conditionalFormatting sqref="B5:H8">
    <cfRule type="cellIs" dxfId="16" priority="1"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R45"/>
  <sheetViews>
    <sheetView showGridLines="0" view="pageBreakPreview" zoomScaleNormal="100" zoomScaleSheetLayoutView="100" topLeftCell="B1" workbookViewId="0">
      <selection activeCell="V11" sqref="V11"/>
    </sheetView>
  </sheetViews>
  <sheetFormatPr defaultColWidth="9" defaultRowHeight="13.5"/>
  <cols>
    <col min="1" max="18" width="4.875" style="1" customWidth="1"/>
    <col min="19" max="16384" width="9" style="2"/>
  </cols>
  <sheetData>
    <row r="1" ht="17.45" customHeight="1" spans="2:2">
      <c r="B1" s="1" t="s">
        <v>495</v>
      </c>
    </row>
    <row r="2" ht="17.25" spans="1:18">
      <c r="A2" s="3"/>
      <c r="B2" s="4" t="s">
        <v>491</v>
      </c>
      <c r="C2" s="4"/>
      <c r="D2" s="4"/>
      <c r="E2" s="4"/>
      <c r="F2" s="4"/>
      <c r="G2" s="4"/>
      <c r="H2" s="4"/>
      <c r="I2" s="4"/>
      <c r="J2" s="4"/>
      <c r="K2" s="4"/>
      <c r="L2" s="4"/>
      <c r="M2" s="4"/>
      <c r="N2" s="4"/>
      <c r="O2" s="4"/>
      <c r="P2" s="4"/>
      <c r="Q2" s="4"/>
      <c r="R2" s="40"/>
    </row>
    <row r="3" spans="1:18">
      <c r="A3" s="5"/>
      <c r="B3" s="6"/>
      <c r="C3" s="6"/>
      <c r="D3" s="6"/>
      <c r="E3" s="6"/>
      <c r="F3" s="6"/>
      <c r="G3" s="6"/>
      <c r="H3" s="6"/>
      <c r="I3" s="6"/>
      <c r="J3" s="6"/>
      <c r="K3" s="6"/>
      <c r="L3" s="24" t="str">
        <f>IF(認定判定!$J$2&gt;0,認定判定!$J$2,"令和　　　年　　　月　　　日")</f>
        <v>令和　　　年　　　月　　　日</v>
      </c>
      <c r="M3" s="24"/>
      <c r="N3" s="24"/>
      <c r="O3" s="24"/>
      <c r="P3" s="24"/>
      <c r="Q3" s="6"/>
      <c r="R3" s="41"/>
    </row>
    <row r="4" ht="17.45" customHeight="1" spans="1:18">
      <c r="A4" s="5"/>
      <c r="B4" s="6"/>
      <c r="C4" s="7" t="str">
        <f>IF(認定判定!$C$5&gt;0,認定判定!$C$5,"")</f>
        <v/>
      </c>
      <c r="D4" s="7"/>
      <c r="E4" s="7"/>
      <c r="F4" s="6" t="s">
        <v>408</v>
      </c>
      <c r="G4" s="6"/>
      <c r="H4" s="6"/>
      <c r="I4" s="6"/>
      <c r="J4" s="6"/>
      <c r="K4" s="6"/>
      <c r="L4" s="6"/>
      <c r="M4" s="6"/>
      <c r="N4" s="6"/>
      <c r="O4" s="6"/>
      <c r="P4" s="6"/>
      <c r="Q4" s="6"/>
      <c r="R4" s="41"/>
    </row>
    <row r="5" ht="17.45" customHeight="1" spans="1:18">
      <c r="A5" s="5"/>
      <c r="B5" s="8" t="str">
        <f>IF(認定判定!$H$20="","使用できません","")</f>
        <v>使用できません</v>
      </c>
      <c r="C5" s="8"/>
      <c r="D5" s="8"/>
      <c r="E5" s="8"/>
      <c r="F5" s="8"/>
      <c r="G5" s="8"/>
      <c r="H5" s="8"/>
      <c r="I5" s="6" t="s">
        <v>409</v>
      </c>
      <c r="J5" s="6"/>
      <c r="K5" s="25"/>
      <c r="L5" s="25"/>
      <c r="M5" s="25"/>
      <c r="N5" s="25"/>
      <c r="O5" s="25"/>
      <c r="P5" s="25"/>
      <c r="Q5" s="6"/>
      <c r="R5" s="41"/>
    </row>
    <row r="6" ht="17.45" customHeight="1" spans="1:18">
      <c r="A6" s="5"/>
      <c r="B6" s="8"/>
      <c r="C6" s="8"/>
      <c r="D6" s="8"/>
      <c r="E6" s="8"/>
      <c r="F6" s="8"/>
      <c r="G6" s="8"/>
      <c r="H6" s="8"/>
      <c r="I6" s="6" t="s">
        <v>410</v>
      </c>
      <c r="J6" s="6"/>
      <c r="K6" s="25" t="str">
        <f>IF(認定判定!$C$2&gt;0,認定判定!$C$2,"")</f>
        <v/>
      </c>
      <c r="L6" s="25"/>
      <c r="M6" s="25"/>
      <c r="N6" s="25"/>
      <c r="O6" s="25"/>
      <c r="P6" s="25"/>
      <c r="Q6" s="6"/>
      <c r="R6" s="41"/>
    </row>
    <row r="7" ht="17.45" customHeight="1" spans="1:18">
      <c r="A7" s="5"/>
      <c r="B7" s="8"/>
      <c r="C7" s="8"/>
      <c r="D7" s="8"/>
      <c r="E7" s="8"/>
      <c r="F7" s="8"/>
      <c r="G7" s="8"/>
      <c r="H7" s="8"/>
      <c r="I7" s="6" t="s">
        <v>411</v>
      </c>
      <c r="J7" s="6"/>
      <c r="K7" s="25" t="str">
        <f>IF(認定判定!$C$3&gt;0,認定判定!$C$3,"")</f>
        <v/>
      </c>
      <c r="L7" s="25"/>
      <c r="M7" s="25"/>
      <c r="N7" s="25"/>
      <c r="O7" s="25"/>
      <c r="P7" s="25"/>
      <c r="R7" s="41"/>
    </row>
    <row r="8" ht="17.45" customHeight="1" spans="1:18">
      <c r="A8" s="5"/>
      <c r="B8" s="8"/>
      <c r="C8" s="8"/>
      <c r="D8" s="8"/>
      <c r="E8" s="8"/>
      <c r="F8" s="8"/>
      <c r="G8" s="8"/>
      <c r="H8" s="8"/>
      <c r="I8" s="26"/>
      <c r="J8" s="26"/>
      <c r="K8" s="27" t="str">
        <f>IF(認定判定!$C$4&gt;0,認定判定!$C$4,"")</f>
        <v/>
      </c>
      <c r="L8" s="27"/>
      <c r="M8" s="27"/>
      <c r="N8" s="27"/>
      <c r="O8" s="27"/>
      <c r="P8" s="27"/>
      <c r="Q8" s="26"/>
      <c r="R8" s="41"/>
    </row>
    <row r="9" ht="17.45" customHeight="1" spans="1:18">
      <c r="A9" s="5"/>
      <c r="B9" s="6"/>
      <c r="C9" s="6"/>
      <c r="D9" s="6"/>
      <c r="E9" s="6"/>
      <c r="F9" s="6"/>
      <c r="G9" s="6"/>
      <c r="H9" s="6"/>
      <c r="I9" s="6"/>
      <c r="J9" s="6"/>
      <c r="K9" s="6"/>
      <c r="L9" s="6"/>
      <c r="M9" s="6"/>
      <c r="N9" s="6"/>
      <c r="O9" s="6"/>
      <c r="P9" s="6"/>
      <c r="Q9" s="6"/>
      <c r="R9" s="41"/>
    </row>
    <row r="10" ht="17.45" customHeight="1" spans="1:18">
      <c r="A10" s="5"/>
      <c r="B10" s="9" t="s">
        <v>492</v>
      </c>
      <c r="C10" s="9"/>
      <c r="D10" s="9"/>
      <c r="E10" s="9"/>
      <c r="F10" s="9"/>
      <c r="G10" s="9"/>
      <c r="H10" s="9"/>
      <c r="I10" s="9"/>
      <c r="J10" s="9"/>
      <c r="K10" s="9"/>
      <c r="L10" s="9"/>
      <c r="M10" s="9"/>
      <c r="N10" s="9"/>
      <c r="O10" s="9"/>
      <c r="P10" s="9"/>
      <c r="Q10" s="9"/>
      <c r="R10" s="41"/>
    </row>
    <row r="11" ht="17.45" customHeight="1" spans="1:18">
      <c r="A11" s="5"/>
      <c r="B11" s="9"/>
      <c r="C11" s="9"/>
      <c r="D11" s="9"/>
      <c r="E11" s="9"/>
      <c r="F11" s="9"/>
      <c r="G11" s="9"/>
      <c r="H11" s="9"/>
      <c r="I11" s="9"/>
      <c r="J11" s="9"/>
      <c r="K11" s="9"/>
      <c r="L11" s="9"/>
      <c r="M11" s="9"/>
      <c r="N11" s="9"/>
      <c r="O11" s="9"/>
      <c r="P11" s="9"/>
      <c r="Q11" s="9"/>
      <c r="R11" s="41"/>
    </row>
    <row r="12" ht="17.45" customHeight="1" spans="1:18">
      <c r="A12" s="5"/>
      <c r="B12" s="9"/>
      <c r="C12" s="9"/>
      <c r="D12" s="9"/>
      <c r="E12" s="9"/>
      <c r="F12" s="9"/>
      <c r="G12" s="9"/>
      <c r="H12" s="9"/>
      <c r="I12" s="9"/>
      <c r="J12" s="9"/>
      <c r="K12" s="9"/>
      <c r="L12" s="9"/>
      <c r="M12" s="9"/>
      <c r="N12" s="9"/>
      <c r="O12" s="9"/>
      <c r="P12" s="9"/>
      <c r="Q12" s="9"/>
      <c r="R12" s="41"/>
    </row>
    <row r="13" ht="17.45" customHeight="1" spans="1:18">
      <c r="A13" s="5"/>
      <c r="B13" s="9"/>
      <c r="C13" s="9"/>
      <c r="D13" s="9"/>
      <c r="E13" s="9"/>
      <c r="F13" s="9"/>
      <c r="G13" s="9"/>
      <c r="H13" s="9"/>
      <c r="I13" s="9"/>
      <c r="J13" s="9"/>
      <c r="K13" s="9"/>
      <c r="L13" s="9"/>
      <c r="M13" s="9"/>
      <c r="N13" s="9"/>
      <c r="O13" s="9"/>
      <c r="P13" s="9"/>
      <c r="Q13" s="9"/>
      <c r="R13" s="41"/>
    </row>
    <row r="14" ht="17.45" customHeight="1" spans="1:18">
      <c r="A14" s="5"/>
      <c r="B14" s="9"/>
      <c r="C14" s="9"/>
      <c r="D14" s="9"/>
      <c r="E14" s="9"/>
      <c r="F14" s="9"/>
      <c r="G14" s="9"/>
      <c r="H14" s="9"/>
      <c r="I14" s="9"/>
      <c r="J14" s="9"/>
      <c r="K14" s="9"/>
      <c r="L14" s="9"/>
      <c r="M14" s="9"/>
      <c r="N14" s="9"/>
      <c r="O14" s="9"/>
      <c r="P14" s="9"/>
      <c r="Q14" s="9"/>
      <c r="R14" s="41"/>
    </row>
    <row r="15" ht="17.45" customHeight="1" spans="1:18">
      <c r="A15" s="5"/>
      <c r="B15" s="10" t="s">
        <v>413</v>
      </c>
      <c r="C15" s="10"/>
      <c r="D15" s="10"/>
      <c r="E15" s="10"/>
      <c r="F15" s="10"/>
      <c r="G15" s="10"/>
      <c r="H15" s="10"/>
      <c r="I15" s="10"/>
      <c r="J15" s="10"/>
      <c r="K15" s="10"/>
      <c r="L15" s="10"/>
      <c r="M15" s="10"/>
      <c r="N15" s="10"/>
      <c r="O15" s="10"/>
      <c r="P15" s="10"/>
      <c r="Q15" s="10"/>
      <c r="R15" s="41"/>
    </row>
    <row r="16" ht="17.45" customHeight="1" spans="1:18">
      <c r="A16" s="5"/>
      <c r="B16" s="6" t="s">
        <v>414</v>
      </c>
      <c r="C16" s="6"/>
      <c r="D16" s="6"/>
      <c r="E16" s="6"/>
      <c r="F16" s="6"/>
      <c r="G16" s="6"/>
      <c r="H16" s="6"/>
      <c r="I16" s="6"/>
      <c r="J16" s="6"/>
      <c r="L16" s="28" t="str">
        <f>IF(認定判定!$J$3&gt;0,認定判定!$J$3,"　　　　　　　　年　　　月　　　日")</f>
        <v>　　　　　　　　年　　　月　　　日</v>
      </c>
      <c r="M16" s="28"/>
      <c r="N16" s="28"/>
      <c r="O16" s="28"/>
      <c r="P16" s="28"/>
      <c r="Q16" s="6"/>
      <c r="R16" s="41"/>
    </row>
    <row r="17" ht="17.45" customHeight="1" spans="1:18">
      <c r="A17" s="5"/>
      <c r="B17" s="6" t="s">
        <v>415</v>
      </c>
      <c r="C17" s="6"/>
      <c r="D17" s="6"/>
      <c r="E17" s="6"/>
      <c r="F17" s="6"/>
      <c r="G17" s="6"/>
      <c r="H17" s="6"/>
      <c r="I17" s="6"/>
      <c r="J17" s="6"/>
      <c r="K17" s="6"/>
      <c r="L17" s="6"/>
      <c r="R17" s="41"/>
    </row>
    <row r="18" ht="17.45" customHeight="1" spans="1:18">
      <c r="A18" s="5"/>
      <c r="B18" s="6"/>
      <c r="C18" s="6" t="s">
        <v>416</v>
      </c>
      <c r="D18" s="6"/>
      <c r="E18" s="6"/>
      <c r="F18" s="6"/>
      <c r="G18" s="6"/>
      <c r="H18" s="6"/>
      <c r="I18" s="29"/>
      <c r="J18" s="29"/>
      <c r="K18" s="29"/>
      <c r="L18" s="29"/>
      <c r="M18" s="29"/>
      <c r="N18" s="29"/>
      <c r="O18" s="29"/>
      <c r="P18" s="29"/>
      <c r="Q18" s="29"/>
      <c r="R18" s="41"/>
    </row>
    <row r="19" ht="17.45" customHeight="1" spans="1:18">
      <c r="A19" s="5"/>
      <c r="B19" s="6"/>
      <c r="C19" s="6"/>
      <c r="D19" s="11" t="s">
        <v>438</v>
      </c>
      <c r="E19" s="11"/>
      <c r="F19" s="12" t="s">
        <v>418</v>
      </c>
      <c r="G19" s="12"/>
      <c r="H19" s="6"/>
      <c r="I19" s="29"/>
      <c r="L19" s="30" t="s">
        <v>419</v>
      </c>
      <c r="M19" s="31"/>
      <c r="N19" s="32">
        <f>認定判定!$C$27</f>
        <v>0</v>
      </c>
      <c r="O19" s="32"/>
      <c r="P19" s="32"/>
      <c r="Q19" s="32"/>
      <c r="R19" s="41"/>
    </row>
    <row r="20" ht="17.45" customHeight="1" spans="1:18">
      <c r="A20" s="5"/>
      <c r="B20" s="6"/>
      <c r="C20" s="6"/>
      <c r="D20" s="13" t="s">
        <v>439</v>
      </c>
      <c r="E20" s="13"/>
      <c r="F20" s="12"/>
      <c r="G20" s="12"/>
      <c r="H20" s="6"/>
      <c r="I20" s="29"/>
      <c r="J20" s="29"/>
      <c r="K20" s="29"/>
      <c r="L20" s="29"/>
      <c r="M20" s="29"/>
      <c r="N20" s="29"/>
      <c r="O20" s="29"/>
      <c r="P20" s="29"/>
      <c r="Q20" s="29"/>
      <c r="R20" s="41"/>
    </row>
    <row r="21" ht="17.45" customHeight="1" spans="1:18">
      <c r="A21" s="5"/>
      <c r="B21" s="6"/>
      <c r="C21" s="6"/>
      <c r="D21" s="14" t="s">
        <v>493</v>
      </c>
      <c r="E21" s="15"/>
      <c r="F21" s="15"/>
      <c r="G21" s="15"/>
      <c r="H21" s="15"/>
      <c r="I21" s="33"/>
      <c r="J21" s="33"/>
      <c r="K21" s="33"/>
      <c r="L21" s="33"/>
      <c r="M21" s="33"/>
      <c r="N21" s="33"/>
      <c r="O21" s="34">
        <f>認定判定!$C$18</f>
        <v>0</v>
      </c>
      <c r="P21" s="34"/>
      <c r="Q21" s="42" t="str">
        <f>認定判定!$D$9</f>
        <v>円</v>
      </c>
      <c r="R21" s="41"/>
    </row>
    <row r="22" ht="17.45" customHeight="1" spans="1:18">
      <c r="A22" s="5"/>
      <c r="B22" s="6"/>
      <c r="C22" s="6"/>
      <c r="D22" s="14"/>
      <c r="E22" s="15"/>
      <c r="F22" s="15"/>
      <c r="G22" s="15"/>
      <c r="H22" s="15"/>
      <c r="I22" s="33"/>
      <c r="J22" s="33"/>
      <c r="K22" s="33"/>
      <c r="L22" s="33"/>
      <c r="M22" s="33"/>
      <c r="N22" s="33"/>
      <c r="O22" s="50"/>
      <c r="P22" s="50"/>
      <c r="Q22" s="43"/>
      <c r="R22" s="41"/>
    </row>
    <row r="23" ht="17.45" customHeight="1" spans="1:18">
      <c r="A23" s="5"/>
      <c r="B23" s="6"/>
      <c r="C23" s="6"/>
      <c r="D23" s="14" t="s">
        <v>440</v>
      </c>
      <c r="E23" s="15"/>
      <c r="F23" s="15"/>
      <c r="G23" s="15"/>
      <c r="H23" s="15"/>
      <c r="I23" s="33"/>
      <c r="J23" s="33"/>
      <c r="K23" s="33"/>
      <c r="L23" s="33"/>
      <c r="M23" s="33"/>
      <c r="N23" s="33"/>
      <c r="O23" s="34">
        <f>SUM(認定判定!C16:C17)</f>
        <v>0</v>
      </c>
      <c r="P23" s="34"/>
      <c r="Q23" s="42" t="str">
        <f>認定判定!$D$9</f>
        <v>円</v>
      </c>
      <c r="R23" s="41"/>
    </row>
    <row r="24" ht="17.45" customHeight="1" spans="1:18">
      <c r="A24" s="5"/>
      <c r="B24" s="6"/>
      <c r="C24" s="6"/>
      <c r="D24" s="14"/>
      <c r="E24" s="15"/>
      <c r="F24" s="15"/>
      <c r="G24" s="15"/>
      <c r="H24" s="15"/>
      <c r="I24" s="33"/>
      <c r="J24" s="33"/>
      <c r="K24" s="33"/>
      <c r="L24" s="33"/>
      <c r="M24" s="33"/>
      <c r="N24" s="33"/>
      <c r="O24" s="50"/>
      <c r="P24" s="50"/>
      <c r="Q24" s="43"/>
      <c r="R24" s="41"/>
    </row>
    <row r="25" ht="17.45" customHeight="1" spans="1:18">
      <c r="A25" s="5"/>
      <c r="B25" s="6"/>
      <c r="C25" s="6"/>
      <c r="D25" s="6" t="s">
        <v>441</v>
      </c>
      <c r="E25" s="6"/>
      <c r="F25" s="6"/>
      <c r="G25" s="6"/>
      <c r="H25" s="6"/>
      <c r="I25" s="29"/>
      <c r="O25" s="34">
        <f>ROUNDDOWN((SUM(認定判定!C16:C18)/3),0)</f>
        <v>0</v>
      </c>
      <c r="P25" s="34"/>
      <c r="Q25" s="42" t="str">
        <f>認定判定!$D$9</f>
        <v>円</v>
      </c>
      <c r="R25" s="41"/>
    </row>
    <row r="26" ht="17.45" customHeight="1" spans="1:18">
      <c r="A26" s="5"/>
      <c r="B26" s="6"/>
      <c r="C26" s="6"/>
      <c r="D26" s="47"/>
      <c r="E26" s="11" t="s">
        <v>442</v>
      </c>
      <c r="F26" s="11"/>
      <c r="G26" s="47"/>
      <c r="H26" s="47"/>
      <c r="I26" s="36"/>
      <c r="J26" s="36"/>
      <c r="K26" s="29"/>
      <c r="L26" s="51"/>
      <c r="M26" s="51"/>
      <c r="N26" s="52"/>
      <c r="O26" s="52"/>
      <c r="P26" s="52"/>
      <c r="Q26" s="52"/>
      <c r="R26" s="41"/>
    </row>
    <row r="27" ht="17.45" customHeight="1" spans="1:18">
      <c r="A27" s="5"/>
      <c r="B27" s="6"/>
      <c r="C27" s="6"/>
      <c r="D27" s="48"/>
      <c r="E27" s="277" t="s">
        <v>443</v>
      </c>
      <c r="F27" s="16"/>
      <c r="G27" s="48"/>
      <c r="H27" s="48"/>
      <c r="I27" s="36"/>
      <c r="J27" s="36"/>
      <c r="K27" s="29"/>
      <c r="L27" s="29"/>
      <c r="M27" s="29"/>
      <c r="N27" s="29"/>
      <c r="O27" s="29"/>
      <c r="P27" s="29"/>
      <c r="Q27" s="29"/>
      <c r="R27" s="41"/>
    </row>
    <row r="28" ht="17.45" customHeight="1" spans="1:18">
      <c r="A28" s="5"/>
      <c r="B28" s="6"/>
      <c r="C28" s="6"/>
      <c r="D28" s="14"/>
      <c r="E28" s="15"/>
      <c r="F28" s="15"/>
      <c r="G28" s="15"/>
      <c r="H28" s="15"/>
      <c r="I28" s="33"/>
      <c r="J28" s="33"/>
      <c r="K28" s="33"/>
      <c r="L28" s="33"/>
      <c r="M28" s="15"/>
      <c r="N28" s="15"/>
      <c r="O28" s="53"/>
      <c r="P28" s="53"/>
      <c r="Q28" s="33"/>
      <c r="R28" s="41"/>
    </row>
    <row r="29" ht="17.45" customHeight="1" spans="1:18">
      <c r="A29" s="17"/>
      <c r="B29" s="18"/>
      <c r="C29" s="49"/>
      <c r="D29" s="49"/>
      <c r="E29" s="49"/>
      <c r="F29" s="49"/>
      <c r="G29" s="49"/>
      <c r="H29" s="49"/>
      <c r="I29" s="49"/>
      <c r="J29" s="49"/>
      <c r="K29" s="49"/>
      <c r="L29" s="49"/>
      <c r="M29" s="49"/>
      <c r="N29" s="49"/>
      <c r="O29" s="49"/>
      <c r="P29" s="49"/>
      <c r="Q29" s="49"/>
      <c r="R29" s="44"/>
    </row>
    <row r="30" ht="17.45" customHeight="1" spans="2:2">
      <c r="B30" s="1" t="s">
        <v>429</v>
      </c>
    </row>
    <row r="31" ht="17.45" customHeight="1" spans="2:17">
      <c r="B31" s="20" t="s">
        <v>23</v>
      </c>
      <c r="C31" s="21" t="s">
        <v>444</v>
      </c>
      <c r="D31" s="21"/>
      <c r="E31" s="21"/>
      <c r="F31" s="21"/>
      <c r="G31" s="21"/>
      <c r="H31" s="21"/>
      <c r="I31" s="21"/>
      <c r="J31" s="21"/>
      <c r="K31" s="21"/>
      <c r="L31" s="21"/>
      <c r="M31" s="21"/>
      <c r="N31" s="21"/>
      <c r="O31" s="21"/>
      <c r="P31" s="21"/>
      <c r="Q31" s="21"/>
    </row>
    <row r="32" ht="17.45" customHeight="1" spans="2:17">
      <c r="B32" s="20"/>
      <c r="C32" s="21"/>
      <c r="D32" s="21"/>
      <c r="E32" s="21"/>
      <c r="F32" s="21"/>
      <c r="G32" s="21"/>
      <c r="H32" s="21"/>
      <c r="I32" s="21"/>
      <c r="J32" s="21"/>
      <c r="K32" s="21"/>
      <c r="L32" s="21"/>
      <c r="M32" s="21"/>
      <c r="N32" s="21"/>
      <c r="O32" s="21"/>
      <c r="P32" s="21"/>
      <c r="Q32" s="21"/>
    </row>
    <row r="33" ht="17.45" customHeight="1" spans="2:18">
      <c r="B33" s="22" t="s">
        <v>24</v>
      </c>
      <c r="C33" s="22" t="s">
        <v>430</v>
      </c>
      <c r="D33" s="22"/>
      <c r="E33" s="22"/>
      <c r="F33" s="22"/>
      <c r="G33" s="22"/>
      <c r="H33" s="22"/>
      <c r="I33" s="22"/>
      <c r="J33" s="22"/>
      <c r="K33" s="22"/>
      <c r="L33" s="22"/>
      <c r="M33" s="22"/>
      <c r="N33" s="22"/>
      <c r="O33" s="22"/>
      <c r="P33" s="22"/>
      <c r="Q33" s="22"/>
      <c r="R33" s="22"/>
    </row>
    <row r="34" ht="17.45" customHeight="1" spans="2:17">
      <c r="B34" s="1" t="s">
        <v>25</v>
      </c>
      <c r="C34" s="23" t="s">
        <v>494</v>
      </c>
      <c r="D34" s="23"/>
      <c r="E34" s="23"/>
      <c r="F34" s="23"/>
      <c r="G34" s="23"/>
      <c r="H34" s="23"/>
      <c r="I34" s="23"/>
      <c r="J34" s="23"/>
      <c r="K34" s="23"/>
      <c r="L34" s="23"/>
      <c r="M34" s="23"/>
      <c r="N34" s="23"/>
      <c r="O34" s="23"/>
      <c r="P34" s="23"/>
      <c r="Q34" s="23"/>
    </row>
    <row r="35" ht="17.45" customHeight="1" spans="2:17">
      <c r="B35" s="23"/>
      <c r="C35" s="23"/>
      <c r="D35" s="23"/>
      <c r="E35" s="23"/>
      <c r="F35" s="23"/>
      <c r="G35" s="23"/>
      <c r="H35" s="23"/>
      <c r="I35" s="23"/>
      <c r="J35" s="23"/>
      <c r="K35" s="23"/>
      <c r="L35" s="23"/>
      <c r="M35" s="23"/>
      <c r="N35" s="23"/>
      <c r="O35" s="23"/>
      <c r="P35" s="23"/>
      <c r="Q35" s="23"/>
    </row>
    <row r="36" ht="17.45" customHeight="1" spans="2:17">
      <c r="B36" s="23"/>
      <c r="C36" s="23"/>
      <c r="D36" s="23"/>
      <c r="E36" s="23"/>
      <c r="F36" s="23"/>
      <c r="G36" s="23"/>
      <c r="H36" s="23"/>
      <c r="I36" s="23"/>
      <c r="J36" s="23"/>
      <c r="K36" s="23"/>
      <c r="L36" s="23"/>
      <c r="M36" s="23"/>
      <c r="N36" s="23"/>
      <c r="O36" s="23"/>
      <c r="P36" s="23"/>
      <c r="Q36" s="23"/>
    </row>
    <row r="37" ht="17.45" customHeight="1" spans="3:3">
      <c r="C37" s="1" t="s">
        <v>432</v>
      </c>
    </row>
    <row r="38" ht="17.45" customHeight="1" spans="3:3">
      <c r="C38" s="1" t="s">
        <v>433</v>
      </c>
    </row>
    <row r="39" ht="17.45" customHeight="1" spans="3:3">
      <c r="C39" s="1" t="s">
        <v>434</v>
      </c>
    </row>
    <row r="40" ht="17.45" customHeight="1" spans="2:2">
      <c r="B40" s="1" t="s">
        <v>435</v>
      </c>
    </row>
    <row r="41" ht="17.45" customHeight="1" spans="3:3">
      <c r="C41" s="1" t="s">
        <v>436</v>
      </c>
    </row>
    <row r="42" ht="17.45" customHeight="1"/>
    <row r="43" ht="17.45" customHeight="1"/>
    <row r="44" ht="17.45" customHeight="1"/>
    <row r="45" ht="17.45" customHeight="1"/>
  </sheetData>
  <sheetProtection password="EFF8" sheet="1" objects="1" scenarios="1"/>
  <mergeCells count="24">
    <mergeCell ref="B2:Q2"/>
    <mergeCell ref="L3:P3"/>
    <mergeCell ref="C4:E4"/>
    <mergeCell ref="K5:P5"/>
    <mergeCell ref="K6:P6"/>
    <mergeCell ref="K7:P7"/>
    <mergeCell ref="K8:P8"/>
    <mergeCell ref="B15:Q15"/>
    <mergeCell ref="L16:P16"/>
    <mergeCell ref="D19:E19"/>
    <mergeCell ref="N19:Q19"/>
    <mergeCell ref="D20:E20"/>
    <mergeCell ref="O21:P21"/>
    <mergeCell ref="O23:P23"/>
    <mergeCell ref="O25:P25"/>
    <mergeCell ref="E26:F26"/>
    <mergeCell ref="E27:F27"/>
    <mergeCell ref="B31:B32"/>
    <mergeCell ref="B5:H7"/>
    <mergeCell ref="B10:Q14"/>
    <mergeCell ref="F19:G20"/>
    <mergeCell ref="C31:Q32"/>
    <mergeCell ref="C34:Q35"/>
    <mergeCell ref="I26:J27"/>
  </mergeCells>
  <conditionalFormatting sqref="B5:H8">
    <cfRule type="cellIs" dxfId="17" priority="1"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rowBreaks count="1" manualBreakCount="1">
    <brk id="42" max="16383" man="1"/>
  </row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R44"/>
  <sheetViews>
    <sheetView showGridLines="0" view="pageBreakPreview" zoomScale="85" zoomScaleNormal="100" zoomScaleSheetLayoutView="85" workbookViewId="0">
      <selection activeCell="V11" sqref="V11"/>
    </sheetView>
  </sheetViews>
  <sheetFormatPr defaultColWidth="9" defaultRowHeight="13.5"/>
  <cols>
    <col min="1" max="18" width="4.875" style="1" customWidth="1"/>
    <col min="19" max="16384" width="9" style="2"/>
  </cols>
  <sheetData>
    <row r="1" ht="17.45" customHeight="1" spans="1:1">
      <c r="A1" s="1" t="s">
        <v>496</v>
      </c>
    </row>
    <row r="2" ht="17.25" spans="1:18">
      <c r="A2" s="3"/>
      <c r="B2" s="4" t="s">
        <v>491</v>
      </c>
      <c r="C2" s="4"/>
      <c r="D2" s="4"/>
      <c r="E2" s="4"/>
      <c r="F2" s="4"/>
      <c r="G2" s="4"/>
      <c r="H2" s="4"/>
      <c r="I2" s="4"/>
      <c r="J2" s="4"/>
      <c r="K2" s="4"/>
      <c r="L2" s="4"/>
      <c r="M2" s="4"/>
      <c r="N2" s="4"/>
      <c r="O2" s="4"/>
      <c r="P2" s="4"/>
      <c r="Q2" s="4"/>
      <c r="R2" s="40"/>
    </row>
    <row r="3" spans="1:18">
      <c r="A3" s="5"/>
      <c r="B3" s="6"/>
      <c r="C3" s="6"/>
      <c r="D3" s="6"/>
      <c r="E3" s="6"/>
      <c r="F3" s="6"/>
      <c r="G3" s="6"/>
      <c r="H3" s="6"/>
      <c r="I3" s="6"/>
      <c r="J3" s="6"/>
      <c r="K3" s="6"/>
      <c r="L3" s="24" t="str">
        <f>IF(認定判定!$J$2&gt;0,認定判定!$J$2,"令和　　　年　　　月　　　日")</f>
        <v>令和　　　年　　　月　　　日</v>
      </c>
      <c r="M3" s="24"/>
      <c r="N3" s="24"/>
      <c r="O3" s="24"/>
      <c r="P3" s="24"/>
      <c r="Q3" s="6"/>
      <c r="R3" s="41"/>
    </row>
    <row r="4" ht="17.45" customHeight="1" spans="1:18">
      <c r="A4" s="5"/>
      <c r="B4" s="6"/>
      <c r="C4" s="7" t="str">
        <f>IF(認定判定!$C$5&gt;0,認定判定!$C$5,"")</f>
        <v/>
      </c>
      <c r="D4" s="7"/>
      <c r="E4" s="7"/>
      <c r="F4" s="6" t="s">
        <v>408</v>
      </c>
      <c r="G4" s="6"/>
      <c r="H4" s="6"/>
      <c r="I4" s="6"/>
      <c r="J4" s="6"/>
      <c r="K4" s="6"/>
      <c r="L4" s="6"/>
      <c r="M4" s="6"/>
      <c r="N4" s="6"/>
      <c r="O4" s="6"/>
      <c r="P4" s="6"/>
      <c r="Q4" s="6"/>
      <c r="R4" s="41"/>
    </row>
    <row r="5" ht="17.45" customHeight="1" spans="1:18">
      <c r="A5" s="5"/>
      <c r="B5" s="8" t="str">
        <f>IF(認定判定!$H$21="","使用できません","")</f>
        <v>使用できません</v>
      </c>
      <c r="C5" s="8"/>
      <c r="D5" s="8"/>
      <c r="E5" s="8"/>
      <c r="F5" s="8"/>
      <c r="G5" s="8"/>
      <c r="H5" s="8"/>
      <c r="I5" s="6" t="s">
        <v>409</v>
      </c>
      <c r="J5" s="6"/>
      <c r="K5" s="25"/>
      <c r="L5" s="25"/>
      <c r="M5" s="25"/>
      <c r="N5" s="25"/>
      <c r="O5" s="25"/>
      <c r="P5" s="25"/>
      <c r="Q5" s="6"/>
      <c r="R5" s="41"/>
    </row>
    <row r="6" ht="17.45" customHeight="1" spans="1:18">
      <c r="A6" s="5"/>
      <c r="B6" s="8"/>
      <c r="C6" s="8"/>
      <c r="D6" s="8"/>
      <c r="E6" s="8"/>
      <c r="F6" s="8"/>
      <c r="G6" s="8"/>
      <c r="H6" s="8"/>
      <c r="I6" s="6" t="s">
        <v>410</v>
      </c>
      <c r="J6" s="6"/>
      <c r="K6" s="25" t="str">
        <f>IF(認定判定!$C$2&gt;0,認定判定!$C$2,"")</f>
        <v/>
      </c>
      <c r="L6" s="25"/>
      <c r="M6" s="25"/>
      <c r="N6" s="25"/>
      <c r="O6" s="25"/>
      <c r="P6" s="25"/>
      <c r="Q6" s="6"/>
      <c r="R6" s="41"/>
    </row>
    <row r="7" ht="17.45" customHeight="1" spans="1:18">
      <c r="A7" s="5"/>
      <c r="B7" s="8"/>
      <c r="C7" s="8"/>
      <c r="D7" s="8"/>
      <c r="E7" s="8"/>
      <c r="F7" s="8"/>
      <c r="G7" s="8"/>
      <c r="H7" s="8"/>
      <c r="I7" s="6" t="s">
        <v>411</v>
      </c>
      <c r="J7" s="6"/>
      <c r="K7" s="25" t="str">
        <f>IF(認定判定!$C$3&gt;0,認定判定!$C$3,"")</f>
        <v/>
      </c>
      <c r="L7" s="25"/>
      <c r="M7" s="25"/>
      <c r="N7" s="25"/>
      <c r="O7" s="25"/>
      <c r="P7" s="25"/>
      <c r="R7" s="41"/>
    </row>
    <row r="8" ht="17.45" customHeight="1" spans="1:18">
      <c r="A8" s="5"/>
      <c r="B8" s="8"/>
      <c r="C8" s="8"/>
      <c r="D8" s="8"/>
      <c r="E8" s="8"/>
      <c r="F8" s="8"/>
      <c r="G8" s="8"/>
      <c r="H8" s="8"/>
      <c r="I8" s="26"/>
      <c r="J8" s="26"/>
      <c r="K8" s="27" t="str">
        <f>IF(認定判定!$C$4&gt;0,認定判定!$C$4,"")</f>
        <v/>
      </c>
      <c r="L8" s="27"/>
      <c r="M8" s="27"/>
      <c r="N8" s="27"/>
      <c r="O8" s="27"/>
      <c r="P8" s="27"/>
      <c r="Q8" s="26"/>
      <c r="R8" s="41"/>
    </row>
    <row r="9" ht="17.45" customHeight="1" spans="1:18">
      <c r="A9" s="5"/>
      <c r="B9" s="6"/>
      <c r="C9" s="6"/>
      <c r="D9" s="6"/>
      <c r="E9" s="6"/>
      <c r="F9" s="6"/>
      <c r="G9" s="6"/>
      <c r="H9" s="6"/>
      <c r="I9" s="6"/>
      <c r="J9" s="6"/>
      <c r="K9" s="6"/>
      <c r="L9" s="6"/>
      <c r="M9" s="6"/>
      <c r="N9" s="6"/>
      <c r="O9" s="6"/>
      <c r="P9" s="6"/>
      <c r="Q9" s="6"/>
      <c r="R9" s="41"/>
    </row>
    <row r="10" ht="17.45" customHeight="1" spans="1:18">
      <c r="A10" s="5"/>
      <c r="B10" s="9" t="s">
        <v>492</v>
      </c>
      <c r="C10" s="9"/>
      <c r="D10" s="9"/>
      <c r="E10" s="9"/>
      <c r="F10" s="9"/>
      <c r="G10" s="9"/>
      <c r="H10" s="9"/>
      <c r="I10" s="9"/>
      <c r="J10" s="9"/>
      <c r="K10" s="9"/>
      <c r="L10" s="9"/>
      <c r="M10" s="9"/>
      <c r="N10" s="9"/>
      <c r="O10" s="9"/>
      <c r="P10" s="9"/>
      <c r="Q10" s="9"/>
      <c r="R10" s="41"/>
    </row>
    <row r="11" ht="17.45" customHeight="1" spans="1:18">
      <c r="A11" s="5"/>
      <c r="B11" s="9"/>
      <c r="C11" s="9"/>
      <c r="D11" s="9"/>
      <c r="E11" s="9"/>
      <c r="F11" s="9"/>
      <c r="G11" s="9"/>
      <c r="H11" s="9"/>
      <c r="I11" s="9"/>
      <c r="J11" s="9"/>
      <c r="K11" s="9"/>
      <c r="L11" s="9"/>
      <c r="M11" s="9"/>
      <c r="N11" s="9"/>
      <c r="O11" s="9"/>
      <c r="P11" s="9"/>
      <c r="Q11" s="9"/>
      <c r="R11" s="41"/>
    </row>
    <row r="12" ht="17.45" customHeight="1" spans="1:18">
      <c r="A12" s="5"/>
      <c r="B12" s="9"/>
      <c r="C12" s="9"/>
      <c r="D12" s="9"/>
      <c r="E12" s="9"/>
      <c r="F12" s="9"/>
      <c r="G12" s="9"/>
      <c r="H12" s="9"/>
      <c r="I12" s="9"/>
      <c r="J12" s="9"/>
      <c r="K12" s="9"/>
      <c r="L12" s="9"/>
      <c r="M12" s="9"/>
      <c r="N12" s="9"/>
      <c r="O12" s="9"/>
      <c r="P12" s="9"/>
      <c r="Q12" s="9"/>
      <c r="R12" s="41"/>
    </row>
    <row r="13" ht="17.45" customHeight="1" spans="1:18">
      <c r="A13" s="5"/>
      <c r="B13" s="9"/>
      <c r="C13" s="9"/>
      <c r="D13" s="9"/>
      <c r="E13" s="9"/>
      <c r="F13" s="9"/>
      <c r="G13" s="9"/>
      <c r="H13" s="9"/>
      <c r="I13" s="9"/>
      <c r="J13" s="9"/>
      <c r="K13" s="9"/>
      <c r="L13" s="9"/>
      <c r="M13" s="9"/>
      <c r="N13" s="9"/>
      <c r="O13" s="9"/>
      <c r="P13" s="9"/>
      <c r="Q13" s="9"/>
      <c r="R13" s="41"/>
    </row>
    <row r="14" ht="17.45" customHeight="1" spans="1:18">
      <c r="A14" s="5"/>
      <c r="B14" s="9"/>
      <c r="C14" s="9"/>
      <c r="D14" s="9"/>
      <c r="E14" s="9"/>
      <c r="F14" s="9"/>
      <c r="G14" s="9"/>
      <c r="H14" s="9"/>
      <c r="I14" s="9"/>
      <c r="J14" s="9"/>
      <c r="K14" s="9"/>
      <c r="L14" s="9"/>
      <c r="M14" s="9"/>
      <c r="N14" s="9"/>
      <c r="O14" s="9"/>
      <c r="P14" s="9"/>
      <c r="Q14" s="9"/>
      <c r="R14" s="41"/>
    </row>
    <row r="15" ht="17.45" customHeight="1" spans="1:18">
      <c r="A15" s="5"/>
      <c r="B15" s="10" t="s">
        <v>413</v>
      </c>
      <c r="C15" s="10"/>
      <c r="D15" s="10"/>
      <c r="E15" s="10"/>
      <c r="F15" s="10"/>
      <c r="G15" s="10"/>
      <c r="H15" s="10"/>
      <c r="I15" s="10"/>
      <c r="J15" s="10"/>
      <c r="K15" s="10"/>
      <c r="L15" s="10"/>
      <c r="M15" s="10"/>
      <c r="N15" s="10"/>
      <c r="O15" s="10"/>
      <c r="P15" s="10"/>
      <c r="Q15" s="10"/>
      <c r="R15" s="41"/>
    </row>
    <row r="16" ht="17.45" customHeight="1" spans="1:18">
      <c r="A16" s="5"/>
      <c r="B16" s="6" t="s">
        <v>414</v>
      </c>
      <c r="C16" s="6"/>
      <c r="D16" s="6"/>
      <c r="E16" s="6"/>
      <c r="F16" s="6"/>
      <c r="G16" s="6"/>
      <c r="H16" s="6"/>
      <c r="I16" s="6"/>
      <c r="J16" s="6"/>
      <c r="L16" s="28" t="str">
        <f>IF(認定判定!$J$3&gt;0,認定判定!$J$3,"　　　　　　　　年　　　月　　　日")</f>
        <v>　　　　　　　　年　　　月　　　日</v>
      </c>
      <c r="M16" s="28"/>
      <c r="N16" s="28"/>
      <c r="O16" s="28"/>
      <c r="P16" s="28"/>
      <c r="Q16" s="6"/>
      <c r="R16" s="41"/>
    </row>
    <row r="17" ht="17.45" customHeight="1" spans="1:18">
      <c r="A17" s="5"/>
      <c r="B17" s="6" t="s">
        <v>415</v>
      </c>
      <c r="C17" s="6"/>
      <c r="D17" s="6"/>
      <c r="E17" s="6"/>
      <c r="F17" s="6"/>
      <c r="G17" s="6"/>
      <c r="H17" s="6"/>
      <c r="I17" s="6"/>
      <c r="J17" s="6"/>
      <c r="K17" s="6"/>
      <c r="L17" s="6"/>
      <c r="R17" s="41"/>
    </row>
    <row r="18" ht="17.45" customHeight="1" spans="1:18">
      <c r="A18" s="5"/>
      <c r="B18" s="6"/>
      <c r="C18" s="6" t="s">
        <v>416</v>
      </c>
      <c r="D18" s="6"/>
      <c r="E18" s="6"/>
      <c r="F18" s="6"/>
      <c r="G18" s="6"/>
      <c r="H18" s="6"/>
      <c r="I18" s="29"/>
      <c r="J18" s="29"/>
      <c r="K18" s="29"/>
      <c r="L18" s="29"/>
      <c r="M18" s="29"/>
      <c r="N18" s="29"/>
      <c r="O18" s="29"/>
      <c r="P18" s="29"/>
      <c r="Q18" s="29"/>
      <c r="R18" s="41"/>
    </row>
    <row r="19" ht="17.45" customHeight="1" spans="1:18">
      <c r="A19" s="5"/>
      <c r="B19" s="6"/>
      <c r="C19" s="6"/>
      <c r="D19" s="11" t="s">
        <v>417</v>
      </c>
      <c r="E19" s="11"/>
      <c r="F19" s="12" t="s">
        <v>418</v>
      </c>
      <c r="G19" s="12"/>
      <c r="H19" s="6"/>
      <c r="I19" s="29"/>
      <c r="L19" s="30" t="s">
        <v>419</v>
      </c>
      <c r="M19" s="31"/>
      <c r="N19" s="32">
        <f>認定判定!$C$28</f>
        <v>0</v>
      </c>
      <c r="O19" s="32"/>
      <c r="P19" s="32"/>
      <c r="Q19" s="32"/>
      <c r="R19" s="41"/>
    </row>
    <row r="20" ht="17.45" customHeight="1" spans="1:18">
      <c r="A20" s="5"/>
      <c r="B20" s="6"/>
      <c r="C20" s="6"/>
      <c r="D20" s="13" t="s">
        <v>420</v>
      </c>
      <c r="E20" s="13"/>
      <c r="F20" s="12"/>
      <c r="G20" s="12"/>
      <c r="H20" s="6"/>
      <c r="I20" s="29"/>
      <c r="J20" s="29"/>
      <c r="K20" s="29"/>
      <c r="L20" s="29"/>
      <c r="M20" s="29"/>
      <c r="N20" s="29"/>
      <c r="O20" s="29"/>
      <c r="P20" s="29"/>
      <c r="Q20" s="29"/>
      <c r="R20" s="41"/>
    </row>
    <row r="21" ht="17.45" customHeight="1" spans="1:18">
      <c r="A21" s="5"/>
      <c r="B21" s="6"/>
      <c r="C21" s="6"/>
      <c r="D21" s="14" t="s">
        <v>493</v>
      </c>
      <c r="E21" s="15"/>
      <c r="F21" s="15"/>
      <c r="G21" s="15"/>
      <c r="H21" s="15"/>
      <c r="I21" s="33"/>
      <c r="J21" s="33"/>
      <c r="K21" s="33"/>
      <c r="L21" s="33"/>
      <c r="M21" s="33"/>
      <c r="N21" s="33"/>
      <c r="O21" s="34">
        <f>認定判定!$C$18</f>
        <v>0</v>
      </c>
      <c r="P21" s="34"/>
      <c r="Q21" s="42" t="str">
        <f>認定判定!$D$9</f>
        <v>円</v>
      </c>
      <c r="R21" s="41"/>
    </row>
    <row r="22" ht="17.45" customHeight="1" spans="1:18">
      <c r="A22" s="5"/>
      <c r="B22" s="6"/>
      <c r="C22" s="6"/>
      <c r="D22" s="14" t="s">
        <v>446</v>
      </c>
      <c r="E22" s="15"/>
      <c r="F22" s="15"/>
      <c r="G22" s="15"/>
      <c r="H22" s="15"/>
      <c r="I22" s="33"/>
      <c r="J22" s="33"/>
      <c r="K22" s="33"/>
      <c r="L22" s="33"/>
      <c r="M22" s="33"/>
      <c r="N22" s="33"/>
      <c r="O22" s="34">
        <f>認定判定!$C$24</f>
        <v>0</v>
      </c>
      <c r="P22" s="34"/>
      <c r="Q22" s="42" t="str">
        <f>認定判定!$D$9</f>
        <v>円</v>
      </c>
      <c r="R22" s="41"/>
    </row>
    <row r="23" ht="17.45" customHeight="1" spans="1:18">
      <c r="A23" s="5"/>
      <c r="B23" s="6"/>
      <c r="C23" s="6"/>
      <c r="D23" s="6"/>
      <c r="E23" s="6"/>
      <c r="F23" s="6"/>
      <c r="G23" s="6"/>
      <c r="H23" s="6"/>
      <c r="I23" s="29"/>
      <c r="O23" s="29"/>
      <c r="P23" s="29"/>
      <c r="Q23" s="29"/>
      <c r="R23" s="41"/>
    </row>
    <row r="24" ht="17.45" customHeight="1" spans="1:18">
      <c r="A24" s="5"/>
      <c r="B24" s="6"/>
      <c r="C24" s="6" t="s">
        <v>423</v>
      </c>
      <c r="D24" s="6"/>
      <c r="E24" s="6"/>
      <c r="F24" s="6"/>
      <c r="G24" s="6"/>
      <c r="H24" s="6"/>
      <c r="I24" s="29"/>
      <c r="J24" s="29"/>
      <c r="K24" s="29"/>
      <c r="L24" s="29"/>
      <c r="M24" s="29"/>
      <c r="N24" s="29"/>
      <c r="O24" s="29"/>
      <c r="P24" s="29"/>
      <c r="Q24" s="29"/>
      <c r="R24" s="41"/>
    </row>
    <row r="25" ht="17.45" customHeight="1" spans="1:18">
      <c r="A25" s="5"/>
      <c r="B25" s="6"/>
      <c r="C25" s="6"/>
      <c r="D25" s="11" t="s">
        <v>447</v>
      </c>
      <c r="E25" s="11"/>
      <c r="F25" s="11"/>
      <c r="G25" s="11"/>
      <c r="H25" s="11"/>
      <c r="I25" s="36" t="s">
        <v>418</v>
      </c>
      <c r="J25" s="36"/>
      <c r="K25" s="29"/>
      <c r="L25" s="30" t="s">
        <v>419</v>
      </c>
      <c r="M25" s="30"/>
      <c r="N25" s="37">
        <f>認定判定!$C$33</f>
        <v>0</v>
      </c>
      <c r="O25" s="37"/>
      <c r="P25" s="37"/>
      <c r="Q25" s="37"/>
      <c r="R25" s="41"/>
    </row>
    <row r="26" ht="17.45" customHeight="1" spans="1:18">
      <c r="A26" s="5"/>
      <c r="B26" s="6"/>
      <c r="C26" s="6"/>
      <c r="D26" s="13" t="s">
        <v>448</v>
      </c>
      <c r="E26" s="13"/>
      <c r="F26" s="13"/>
      <c r="G26" s="13"/>
      <c r="H26" s="13"/>
      <c r="I26" s="36"/>
      <c r="J26" s="36"/>
      <c r="K26" s="29"/>
      <c r="L26" s="29"/>
      <c r="M26" s="29"/>
      <c r="N26" s="38"/>
      <c r="O26" s="38"/>
      <c r="P26" s="38"/>
      <c r="Q26" s="29"/>
      <c r="R26" s="41"/>
    </row>
    <row r="27" ht="17.45" customHeight="1" spans="1:18">
      <c r="A27" s="5"/>
      <c r="B27" s="6"/>
      <c r="C27" s="6"/>
      <c r="D27" s="14" t="s">
        <v>426</v>
      </c>
      <c r="E27" s="15"/>
      <c r="F27" s="15"/>
      <c r="G27" s="15"/>
      <c r="H27" s="15"/>
      <c r="I27" s="33"/>
      <c r="J27" s="33"/>
      <c r="K27" s="33"/>
      <c r="L27" s="33"/>
      <c r="M27" s="22"/>
      <c r="N27" s="22"/>
      <c r="O27" s="34">
        <f>認定判定!$C$19+認定判定!$C$20</f>
        <v>0</v>
      </c>
      <c r="P27" s="34"/>
      <c r="Q27" s="42" t="str">
        <f>認定判定!$D$9</f>
        <v>円</v>
      </c>
      <c r="R27" s="41"/>
    </row>
    <row r="28" ht="17.45" customHeight="1" spans="1:18">
      <c r="A28" s="5"/>
      <c r="B28" s="6"/>
      <c r="C28" s="6"/>
      <c r="D28" s="14"/>
      <c r="E28" s="15"/>
      <c r="F28" s="15"/>
      <c r="G28" s="15"/>
      <c r="H28" s="15"/>
      <c r="I28" s="33"/>
      <c r="J28" s="33"/>
      <c r="K28" s="33"/>
      <c r="L28" s="33"/>
      <c r="M28" s="22"/>
      <c r="N28" s="22"/>
      <c r="O28" s="39"/>
      <c r="P28" s="39"/>
      <c r="Q28" s="43"/>
      <c r="R28" s="41"/>
    </row>
    <row r="29" ht="17.45" customHeight="1" spans="1:18">
      <c r="A29" s="5"/>
      <c r="B29" s="6"/>
      <c r="C29" s="6"/>
      <c r="D29" s="6"/>
      <c r="E29" s="6"/>
      <c r="F29" s="6"/>
      <c r="G29" s="6"/>
      <c r="H29" s="6"/>
      <c r="I29" s="29"/>
      <c r="J29" s="29"/>
      <c r="K29" s="29"/>
      <c r="L29" s="29"/>
      <c r="O29" s="46"/>
      <c r="P29" s="46"/>
      <c r="Q29" s="29"/>
      <c r="R29" s="41"/>
    </row>
    <row r="30" ht="17.45" customHeight="1" spans="1:18">
      <c r="A30" s="5"/>
      <c r="B30" s="6"/>
      <c r="C30" s="6"/>
      <c r="D30" s="6"/>
      <c r="E30" s="6"/>
      <c r="F30" s="6"/>
      <c r="G30" s="6"/>
      <c r="H30" s="6"/>
      <c r="I30" s="6"/>
      <c r="J30" s="6"/>
      <c r="K30" s="6"/>
      <c r="L30" s="6"/>
      <c r="M30" s="6"/>
      <c r="N30" s="6"/>
      <c r="O30" s="6"/>
      <c r="P30" s="6"/>
      <c r="Q30" s="6"/>
      <c r="R30" s="41"/>
    </row>
    <row r="31" ht="17.45" customHeight="1" spans="1:18">
      <c r="A31" s="5"/>
      <c r="B31" s="6"/>
      <c r="C31" s="45"/>
      <c r="D31" s="45"/>
      <c r="E31" s="45"/>
      <c r="F31" s="45"/>
      <c r="G31" s="45"/>
      <c r="H31" s="45"/>
      <c r="I31" s="45"/>
      <c r="J31" s="45"/>
      <c r="K31" s="45"/>
      <c r="L31" s="45"/>
      <c r="M31" s="45"/>
      <c r="N31" s="45"/>
      <c r="O31" s="45"/>
      <c r="P31" s="45"/>
      <c r="Q31" s="45"/>
      <c r="R31" s="41"/>
    </row>
    <row r="32" ht="17.45" customHeight="1" spans="1:18">
      <c r="A32" s="17"/>
      <c r="B32" s="18"/>
      <c r="C32" s="19"/>
      <c r="D32" s="19"/>
      <c r="E32" s="19"/>
      <c r="F32" s="19"/>
      <c r="G32" s="19"/>
      <c r="H32" s="19"/>
      <c r="I32" s="19"/>
      <c r="J32" s="19"/>
      <c r="K32" s="19"/>
      <c r="L32" s="19"/>
      <c r="M32" s="19"/>
      <c r="N32" s="19"/>
      <c r="O32" s="19"/>
      <c r="P32" s="19"/>
      <c r="Q32" s="19"/>
      <c r="R32" s="44"/>
    </row>
    <row r="33" ht="17.45" customHeight="1" spans="2:2">
      <c r="B33" s="1" t="s">
        <v>429</v>
      </c>
    </row>
    <row r="34" ht="17.45" customHeight="1" spans="2:17">
      <c r="B34" s="20" t="s">
        <v>23</v>
      </c>
      <c r="C34" s="21" t="s">
        <v>444</v>
      </c>
      <c r="D34" s="21"/>
      <c r="E34" s="21"/>
      <c r="F34" s="21"/>
      <c r="G34" s="21"/>
      <c r="H34" s="21"/>
      <c r="I34" s="21"/>
      <c r="J34" s="21"/>
      <c r="K34" s="21"/>
      <c r="L34" s="21"/>
      <c r="M34" s="21"/>
      <c r="N34" s="21"/>
      <c r="O34" s="21"/>
      <c r="P34" s="21"/>
      <c r="Q34" s="21"/>
    </row>
    <row r="35" ht="17.45" customHeight="1" spans="2:17">
      <c r="B35" s="20"/>
      <c r="C35" s="21"/>
      <c r="D35" s="21"/>
      <c r="E35" s="21"/>
      <c r="F35" s="21"/>
      <c r="G35" s="21"/>
      <c r="H35" s="21"/>
      <c r="I35" s="21"/>
      <c r="J35" s="21"/>
      <c r="K35" s="21"/>
      <c r="L35" s="21"/>
      <c r="M35" s="21"/>
      <c r="N35" s="21"/>
      <c r="O35" s="21"/>
      <c r="P35" s="21"/>
      <c r="Q35" s="21"/>
    </row>
    <row r="36" ht="17.45" customHeight="1" spans="2:17">
      <c r="B36" s="22" t="s">
        <v>24</v>
      </c>
      <c r="C36" s="22" t="s">
        <v>430</v>
      </c>
      <c r="D36" s="22"/>
      <c r="E36" s="22"/>
      <c r="F36" s="22"/>
      <c r="G36" s="22"/>
      <c r="H36" s="22"/>
      <c r="I36" s="22"/>
      <c r="J36" s="22"/>
      <c r="K36" s="22"/>
      <c r="L36" s="22"/>
      <c r="M36" s="22"/>
      <c r="N36" s="22"/>
      <c r="O36" s="22"/>
      <c r="P36" s="22"/>
      <c r="Q36" s="22"/>
    </row>
    <row r="37" ht="17.45" customHeight="1" spans="2:17">
      <c r="B37" s="1" t="s">
        <v>25</v>
      </c>
      <c r="C37" s="23" t="s">
        <v>494</v>
      </c>
      <c r="D37" s="23"/>
      <c r="E37" s="23"/>
      <c r="F37" s="23"/>
      <c r="G37" s="23"/>
      <c r="H37" s="23"/>
      <c r="I37" s="23"/>
      <c r="J37" s="23"/>
      <c r="K37" s="23"/>
      <c r="L37" s="23"/>
      <c r="M37" s="23"/>
      <c r="N37" s="23"/>
      <c r="O37" s="23"/>
      <c r="P37" s="23"/>
      <c r="Q37" s="23"/>
    </row>
    <row r="38" ht="17.45" customHeight="1" spans="2:17">
      <c r="B38" s="23"/>
      <c r="C38" s="23"/>
      <c r="D38" s="23"/>
      <c r="E38" s="23"/>
      <c r="F38" s="23"/>
      <c r="G38" s="23"/>
      <c r="H38" s="23"/>
      <c r="I38" s="23"/>
      <c r="J38" s="23"/>
      <c r="K38" s="23"/>
      <c r="L38" s="23"/>
      <c r="M38" s="23"/>
      <c r="N38" s="23"/>
      <c r="O38" s="23"/>
      <c r="P38" s="23"/>
      <c r="Q38" s="23"/>
    </row>
    <row r="39" ht="17.45" customHeight="1" spans="3:3">
      <c r="C39" s="1" t="s">
        <v>433</v>
      </c>
    </row>
    <row r="40" ht="17.45" customHeight="1" spans="3:3">
      <c r="C40" s="1" t="s">
        <v>434</v>
      </c>
    </row>
    <row r="41" ht="17.45" customHeight="1" spans="2:2">
      <c r="B41" s="1" t="s">
        <v>435</v>
      </c>
    </row>
    <row r="42" ht="17.45" customHeight="1" spans="3:3">
      <c r="C42" s="1" t="s">
        <v>436</v>
      </c>
    </row>
    <row r="43" ht="17.45" customHeight="1"/>
    <row r="44" ht="17.45" customHeight="1"/>
  </sheetData>
  <sheetProtection password="EFF8" sheet="1" objects="1" scenarios="1"/>
  <mergeCells count="26">
    <mergeCell ref="B2:Q2"/>
    <mergeCell ref="L3:P3"/>
    <mergeCell ref="C4:E4"/>
    <mergeCell ref="K5:P5"/>
    <mergeCell ref="K6:P6"/>
    <mergeCell ref="K7:P7"/>
    <mergeCell ref="K8:P8"/>
    <mergeCell ref="B15:Q15"/>
    <mergeCell ref="L16:P16"/>
    <mergeCell ref="D19:E19"/>
    <mergeCell ref="N19:Q19"/>
    <mergeCell ref="D20:E20"/>
    <mergeCell ref="O21:P21"/>
    <mergeCell ref="O22:P22"/>
    <mergeCell ref="D25:H25"/>
    <mergeCell ref="N25:Q25"/>
    <mergeCell ref="D26:H26"/>
    <mergeCell ref="O27:P27"/>
    <mergeCell ref="O28:P28"/>
    <mergeCell ref="B34:B35"/>
    <mergeCell ref="B5:H7"/>
    <mergeCell ref="B10:Q14"/>
    <mergeCell ref="F19:G20"/>
    <mergeCell ref="I25:J26"/>
    <mergeCell ref="C34:Q35"/>
    <mergeCell ref="C37:Q38"/>
  </mergeCells>
  <conditionalFormatting sqref="B5:H8">
    <cfRule type="cellIs" dxfId="18" priority="1"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R44"/>
  <sheetViews>
    <sheetView showGridLines="0" view="pageBreakPreview" zoomScale="85" zoomScaleNormal="100" zoomScaleSheetLayoutView="85" workbookViewId="0">
      <selection activeCell="V11" sqref="V11"/>
    </sheetView>
  </sheetViews>
  <sheetFormatPr defaultColWidth="9" defaultRowHeight="13.5"/>
  <cols>
    <col min="1" max="18" width="4.875" style="1" customWidth="1"/>
    <col min="19" max="16384" width="9" style="2"/>
  </cols>
  <sheetData>
    <row r="1" ht="17.45" customHeight="1" spans="1:1">
      <c r="A1" s="1" t="s">
        <v>497</v>
      </c>
    </row>
    <row r="2" ht="17.25" spans="1:18">
      <c r="A2" s="3"/>
      <c r="B2" s="4" t="s">
        <v>491</v>
      </c>
      <c r="C2" s="4"/>
      <c r="D2" s="4"/>
      <c r="E2" s="4"/>
      <c r="F2" s="4"/>
      <c r="G2" s="4"/>
      <c r="H2" s="4"/>
      <c r="I2" s="4"/>
      <c r="J2" s="4"/>
      <c r="K2" s="4"/>
      <c r="L2" s="4"/>
      <c r="M2" s="4"/>
      <c r="N2" s="4"/>
      <c r="O2" s="4"/>
      <c r="P2" s="4"/>
      <c r="Q2" s="4"/>
      <c r="R2" s="40"/>
    </row>
    <row r="3" spans="1:18">
      <c r="A3" s="5"/>
      <c r="B3" s="6"/>
      <c r="C3" s="6"/>
      <c r="D3" s="6"/>
      <c r="E3" s="6"/>
      <c r="F3" s="6"/>
      <c r="G3" s="6"/>
      <c r="H3" s="6"/>
      <c r="I3" s="6"/>
      <c r="J3" s="6"/>
      <c r="K3" s="6"/>
      <c r="L3" s="24" t="str">
        <f>IF(認定判定!$J$2&gt;0,認定判定!$J$2,"令和　　　年　　　月　　　日")</f>
        <v>令和　　　年　　　月　　　日</v>
      </c>
      <c r="M3" s="24"/>
      <c r="N3" s="24"/>
      <c r="O3" s="24"/>
      <c r="P3" s="24"/>
      <c r="Q3" s="6"/>
      <c r="R3" s="41"/>
    </row>
    <row r="4" ht="17.45" customHeight="1" spans="1:18">
      <c r="A4" s="5"/>
      <c r="B4" s="6"/>
      <c r="C4" s="7" t="str">
        <f>IF(認定判定!$C$5&gt;0,認定判定!$C$5,"")</f>
        <v/>
      </c>
      <c r="D4" s="7"/>
      <c r="E4" s="7"/>
      <c r="F4" s="6" t="s">
        <v>408</v>
      </c>
      <c r="G4" s="6"/>
      <c r="H4" s="6"/>
      <c r="I4" s="6"/>
      <c r="J4" s="6"/>
      <c r="K4" s="6"/>
      <c r="L4" s="6"/>
      <c r="M4" s="6"/>
      <c r="N4" s="6"/>
      <c r="O4" s="6"/>
      <c r="P4" s="6"/>
      <c r="Q4" s="6"/>
      <c r="R4" s="41"/>
    </row>
    <row r="5" ht="17.45" customHeight="1" spans="1:18">
      <c r="A5" s="5"/>
      <c r="B5" s="8" t="str">
        <f>IF(認定判定!$H$22="","使用できません","")</f>
        <v>使用できません</v>
      </c>
      <c r="C5" s="8"/>
      <c r="D5" s="8"/>
      <c r="E5" s="8"/>
      <c r="F5" s="8"/>
      <c r="G5" s="8"/>
      <c r="H5" s="8"/>
      <c r="I5" s="6" t="s">
        <v>409</v>
      </c>
      <c r="J5" s="6"/>
      <c r="K5" s="25"/>
      <c r="L5" s="25"/>
      <c r="M5" s="25"/>
      <c r="N5" s="25"/>
      <c r="O5" s="25"/>
      <c r="P5" s="25"/>
      <c r="Q5" s="6"/>
      <c r="R5" s="41"/>
    </row>
    <row r="6" ht="17.45" customHeight="1" spans="1:18">
      <c r="A6" s="5"/>
      <c r="B6" s="8"/>
      <c r="C6" s="8"/>
      <c r="D6" s="8"/>
      <c r="E6" s="8"/>
      <c r="F6" s="8"/>
      <c r="G6" s="8"/>
      <c r="H6" s="8"/>
      <c r="I6" s="6" t="s">
        <v>410</v>
      </c>
      <c r="J6" s="6"/>
      <c r="K6" s="25" t="str">
        <f>IF(認定判定!$C$2&gt;0,認定判定!$C$2,"")</f>
        <v/>
      </c>
      <c r="L6" s="25"/>
      <c r="M6" s="25"/>
      <c r="N6" s="25"/>
      <c r="O6" s="25"/>
      <c r="P6" s="25"/>
      <c r="Q6" s="6"/>
      <c r="R6" s="41"/>
    </row>
    <row r="7" ht="17.45" customHeight="1" spans="1:18">
      <c r="A7" s="5"/>
      <c r="B7" s="8"/>
      <c r="C7" s="8"/>
      <c r="D7" s="8"/>
      <c r="E7" s="8"/>
      <c r="F7" s="8"/>
      <c r="G7" s="8"/>
      <c r="H7" s="8"/>
      <c r="I7" s="6" t="s">
        <v>411</v>
      </c>
      <c r="J7" s="6"/>
      <c r="K7" s="25" t="str">
        <f>IF(認定判定!$C$3&gt;0,認定判定!$C$3,"")</f>
        <v/>
      </c>
      <c r="L7" s="25"/>
      <c r="M7" s="25"/>
      <c r="N7" s="25"/>
      <c r="O7" s="25"/>
      <c r="P7" s="25"/>
      <c r="R7" s="41"/>
    </row>
    <row r="8" ht="17.45" customHeight="1" spans="1:18">
      <c r="A8" s="5"/>
      <c r="B8" s="8"/>
      <c r="C8" s="8"/>
      <c r="D8" s="8"/>
      <c r="E8" s="8"/>
      <c r="F8" s="8"/>
      <c r="G8" s="8"/>
      <c r="H8" s="8"/>
      <c r="I8" s="26"/>
      <c r="J8" s="26"/>
      <c r="K8" s="27" t="str">
        <f>IF(認定判定!$C$4&gt;0,認定判定!$C$4,"")</f>
        <v/>
      </c>
      <c r="L8" s="27"/>
      <c r="M8" s="27"/>
      <c r="N8" s="27"/>
      <c r="O8" s="27"/>
      <c r="P8" s="27"/>
      <c r="Q8" s="26"/>
      <c r="R8" s="41"/>
    </row>
    <row r="9" ht="17.45" customHeight="1" spans="1:18">
      <c r="A9" s="5"/>
      <c r="B9" s="6"/>
      <c r="C9" s="6"/>
      <c r="D9" s="6"/>
      <c r="E9" s="6"/>
      <c r="F9" s="6"/>
      <c r="G9" s="6"/>
      <c r="H9" s="6"/>
      <c r="I9" s="6"/>
      <c r="J9" s="6"/>
      <c r="K9" s="6"/>
      <c r="L9" s="6"/>
      <c r="M9" s="6"/>
      <c r="N9" s="6"/>
      <c r="O9" s="6"/>
      <c r="P9" s="6"/>
      <c r="Q9" s="6"/>
      <c r="R9" s="41"/>
    </row>
    <row r="10" ht="17.45" customHeight="1" spans="1:18">
      <c r="A10" s="5"/>
      <c r="B10" s="9" t="s">
        <v>492</v>
      </c>
      <c r="C10" s="9"/>
      <c r="D10" s="9"/>
      <c r="E10" s="9"/>
      <c r="F10" s="9"/>
      <c r="G10" s="9"/>
      <c r="H10" s="9"/>
      <c r="I10" s="9"/>
      <c r="J10" s="9"/>
      <c r="K10" s="9"/>
      <c r="L10" s="9"/>
      <c r="M10" s="9"/>
      <c r="N10" s="9"/>
      <c r="O10" s="9"/>
      <c r="P10" s="9"/>
      <c r="Q10" s="9"/>
      <c r="R10" s="41"/>
    </row>
    <row r="11" ht="17.45" customHeight="1" spans="1:18">
      <c r="A11" s="5"/>
      <c r="B11" s="9"/>
      <c r="C11" s="9"/>
      <c r="D11" s="9"/>
      <c r="E11" s="9"/>
      <c r="F11" s="9"/>
      <c r="G11" s="9"/>
      <c r="H11" s="9"/>
      <c r="I11" s="9"/>
      <c r="J11" s="9"/>
      <c r="K11" s="9"/>
      <c r="L11" s="9"/>
      <c r="M11" s="9"/>
      <c r="N11" s="9"/>
      <c r="O11" s="9"/>
      <c r="P11" s="9"/>
      <c r="Q11" s="9"/>
      <c r="R11" s="41"/>
    </row>
    <row r="12" ht="17.45" customHeight="1" spans="1:18">
      <c r="A12" s="5"/>
      <c r="B12" s="9"/>
      <c r="C12" s="9"/>
      <c r="D12" s="9"/>
      <c r="E12" s="9"/>
      <c r="F12" s="9"/>
      <c r="G12" s="9"/>
      <c r="H12" s="9"/>
      <c r="I12" s="9"/>
      <c r="J12" s="9"/>
      <c r="K12" s="9"/>
      <c r="L12" s="9"/>
      <c r="M12" s="9"/>
      <c r="N12" s="9"/>
      <c r="O12" s="9"/>
      <c r="P12" s="9"/>
      <c r="Q12" s="9"/>
      <c r="R12" s="41"/>
    </row>
    <row r="13" ht="17.45" customHeight="1" spans="1:18">
      <c r="A13" s="5"/>
      <c r="B13" s="9"/>
      <c r="C13" s="9"/>
      <c r="D13" s="9"/>
      <c r="E13" s="9"/>
      <c r="F13" s="9"/>
      <c r="G13" s="9"/>
      <c r="H13" s="9"/>
      <c r="I13" s="9"/>
      <c r="J13" s="9"/>
      <c r="K13" s="9"/>
      <c r="L13" s="9"/>
      <c r="M13" s="9"/>
      <c r="N13" s="9"/>
      <c r="O13" s="9"/>
      <c r="P13" s="9"/>
      <c r="Q13" s="9"/>
      <c r="R13" s="41"/>
    </row>
    <row r="14" ht="17.45" customHeight="1" spans="1:18">
      <c r="A14" s="5"/>
      <c r="B14" s="9"/>
      <c r="C14" s="9"/>
      <c r="D14" s="9"/>
      <c r="E14" s="9"/>
      <c r="F14" s="9"/>
      <c r="G14" s="9"/>
      <c r="H14" s="9"/>
      <c r="I14" s="9"/>
      <c r="J14" s="9"/>
      <c r="K14" s="9"/>
      <c r="L14" s="9"/>
      <c r="M14" s="9"/>
      <c r="N14" s="9"/>
      <c r="O14" s="9"/>
      <c r="P14" s="9"/>
      <c r="Q14" s="9"/>
      <c r="R14" s="41"/>
    </row>
    <row r="15" ht="17.45" customHeight="1" spans="1:18">
      <c r="A15" s="5"/>
      <c r="B15" s="10" t="s">
        <v>413</v>
      </c>
      <c r="C15" s="10"/>
      <c r="D15" s="10"/>
      <c r="E15" s="10"/>
      <c r="F15" s="10"/>
      <c r="G15" s="10"/>
      <c r="H15" s="10"/>
      <c r="I15" s="10"/>
      <c r="J15" s="10"/>
      <c r="K15" s="10"/>
      <c r="L15" s="10"/>
      <c r="M15" s="10"/>
      <c r="N15" s="10"/>
      <c r="O15" s="10"/>
      <c r="P15" s="10"/>
      <c r="Q15" s="10"/>
      <c r="R15" s="41"/>
    </row>
    <row r="16" ht="17.45" customHeight="1" spans="1:18">
      <c r="A16" s="5"/>
      <c r="B16" s="6" t="s">
        <v>414</v>
      </c>
      <c r="C16" s="6"/>
      <c r="D16" s="6"/>
      <c r="E16" s="6"/>
      <c r="F16" s="6"/>
      <c r="G16" s="6"/>
      <c r="H16" s="6"/>
      <c r="I16" s="6"/>
      <c r="J16" s="6"/>
      <c r="L16" s="28" t="str">
        <f>IF(認定判定!$J$3&gt;0,認定判定!$J$3,"　　　　　　　　年　　　月　　　日")</f>
        <v>　　　　　　　　年　　　月　　　日</v>
      </c>
      <c r="M16" s="28"/>
      <c r="N16" s="28"/>
      <c r="O16" s="28"/>
      <c r="P16" s="28"/>
      <c r="Q16" s="6"/>
      <c r="R16" s="41"/>
    </row>
    <row r="17" ht="17.45" customHeight="1" spans="1:18">
      <c r="A17" s="5"/>
      <c r="B17" s="6" t="s">
        <v>415</v>
      </c>
      <c r="C17" s="6"/>
      <c r="D17" s="6"/>
      <c r="E17" s="6"/>
      <c r="F17" s="6"/>
      <c r="G17" s="6"/>
      <c r="H17" s="6"/>
      <c r="I17" s="6"/>
      <c r="J17" s="6"/>
      <c r="K17" s="6"/>
      <c r="L17" s="6"/>
      <c r="R17" s="41"/>
    </row>
    <row r="18" ht="17.45" customHeight="1" spans="1:18">
      <c r="A18" s="5"/>
      <c r="B18" s="6"/>
      <c r="C18" s="6" t="s">
        <v>416</v>
      </c>
      <c r="D18" s="6"/>
      <c r="E18" s="6"/>
      <c r="F18" s="6"/>
      <c r="G18" s="6"/>
      <c r="H18" s="6"/>
      <c r="I18" s="29"/>
      <c r="J18" s="29"/>
      <c r="K18" s="29"/>
      <c r="L18" s="29"/>
      <c r="M18" s="29"/>
      <c r="N18" s="29"/>
      <c r="O18" s="29"/>
      <c r="P18" s="29"/>
      <c r="Q18" s="29"/>
      <c r="R18" s="41"/>
    </row>
    <row r="19" ht="17.45" customHeight="1" spans="1:18">
      <c r="A19" s="5"/>
      <c r="B19" s="6"/>
      <c r="C19" s="6"/>
      <c r="D19" s="11" t="s">
        <v>438</v>
      </c>
      <c r="E19" s="11"/>
      <c r="F19" s="12" t="s">
        <v>418</v>
      </c>
      <c r="G19" s="12"/>
      <c r="H19" s="6"/>
      <c r="I19" s="29"/>
      <c r="L19" s="30" t="s">
        <v>419</v>
      </c>
      <c r="M19" s="31"/>
      <c r="N19" s="32">
        <f>認定判定!$C$29</f>
        <v>0</v>
      </c>
      <c r="O19" s="32"/>
      <c r="P19" s="32"/>
      <c r="Q19" s="32"/>
      <c r="R19" s="41"/>
    </row>
    <row r="20" ht="17.45" customHeight="1" spans="1:18">
      <c r="A20" s="5"/>
      <c r="B20" s="6"/>
      <c r="C20" s="6"/>
      <c r="D20" s="13" t="s">
        <v>439</v>
      </c>
      <c r="E20" s="13"/>
      <c r="F20" s="12"/>
      <c r="G20" s="12"/>
      <c r="H20" s="6"/>
      <c r="I20" s="29"/>
      <c r="J20" s="29"/>
      <c r="K20" s="29"/>
      <c r="L20" s="29"/>
      <c r="M20" s="29"/>
      <c r="N20" s="29"/>
      <c r="O20" s="29"/>
      <c r="P20" s="29"/>
      <c r="Q20" s="29"/>
      <c r="R20" s="41"/>
    </row>
    <row r="21" ht="17.45" customHeight="1" spans="1:18">
      <c r="A21" s="5"/>
      <c r="B21" s="6"/>
      <c r="C21" s="6"/>
      <c r="D21" s="14" t="s">
        <v>421</v>
      </c>
      <c r="E21" s="15"/>
      <c r="F21" s="15"/>
      <c r="G21" s="15"/>
      <c r="H21" s="15"/>
      <c r="I21" s="33"/>
      <c r="J21" s="33"/>
      <c r="K21" s="33"/>
      <c r="L21" s="33"/>
      <c r="M21" s="33"/>
      <c r="N21" s="33"/>
      <c r="O21" s="34">
        <f>認定判定!$C$18</f>
        <v>0</v>
      </c>
      <c r="P21" s="34"/>
      <c r="Q21" s="42" t="str">
        <f>認定判定!$D$9</f>
        <v>円</v>
      </c>
      <c r="R21" s="41"/>
    </row>
    <row r="22" ht="17.45" customHeight="1" spans="1:18">
      <c r="A22" s="5"/>
      <c r="B22" s="6"/>
      <c r="C22" s="6"/>
      <c r="D22" s="14" t="s">
        <v>450</v>
      </c>
      <c r="E22" s="15"/>
      <c r="F22" s="15"/>
      <c r="G22" s="15"/>
      <c r="H22" s="15"/>
      <c r="I22" s="33"/>
      <c r="J22" s="33"/>
      <c r="K22" s="33"/>
      <c r="L22" s="33"/>
      <c r="M22" s="33"/>
      <c r="N22" s="33"/>
      <c r="O22" s="34">
        <f ca="1">SUM(認定判定!$C$22:認定判定!$C$24)</f>
        <v>0</v>
      </c>
      <c r="P22" s="34"/>
      <c r="Q22" s="42" t="str">
        <f>認定判定!$D$9</f>
        <v>円</v>
      </c>
      <c r="R22" s="41"/>
    </row>
    <row r="23" ht="17.45" customHeight="1" spans="1:18">
      <c r="A23" s="5"/>
      <c r="B23" s="6"/>
      <c r="C23" s="6"/>
      <c r="D23" s="14" t="s">
        <v>451</v>
      </c>
      <c r="E23" s="15"/>
      <c r="F23" s="15"/>
      <c r="G23" s="15"/>
      <c r="H23" s="15"/>
      <c r="I23" s="33"/>
      <c r="J23" s="33"/>
      <c r="K23" s="33"/>
      <c r="L23" s="33"/>
      <c r="M23" s="33"/>
      <c r="N23" s="33"/>
      <c r="O23" s="34">
        <f ca="1">ROUNDDOWN((SUM(認定判定!$C$22:認定判定!$C$24)/3),0)</f>
        <v>0</v>
      </c>
      <c r="P23" s="34"/>
      <c r="Q23" s="42" t="str">
        <f>認定判定!$D$9</f>
        <v>円</v>
      </c>
      <c r="R23" s="41"/>
    </row>
    <row r="24" ht="17.45" customHeight="1" spans="1:18">
      <c r="A24" s="5"/>
      <c r="B24" s="6"/>
      <c r="C24" s="6"/>
      <c r="D24" s="14"/>
      <c r="E24" s="11" t="s">
        <v>420</v>
      </c>
      <c r="F24" s="11"/>
      <c r="G24" s="15"/>
      <c r="H24" s="15"/>
      <c r="I24" s="33"/>
      <c r="J24" s="33"/>
      <c r="K24" s="33"/>
      <c r="L24" s="33"/>
      <c r="M24" s="33"/>
      <c r="N24" s="33"/>
      <c r="O24" s="35"/>
      <c r="P24" s="35"/>
      <c r="Q24" s="33"/>
      <c r="R24" s="41"/>
    </row>
    <row r="25" ht="17.45" customHeight="1" spans="1:18">
      <c r="A25" s="5"/>
      <c r="B25" s="6"/>
      <c r="C25" s="6"/>
      <c r="D25" s="14"/>
      <c r="E25" s="277" t="s">
        <v>443</v>
      </c>
      <c r="F25" s="16"/>
      <c r="G25" s="15"/>
      <c r="H25" s="15"/>
      <c r="I25" s="33"/>
      <c r="J25" s="33"/>
      <c r="K25" s="33"/>
      <c r="L25" s="33"/>
      <c r="M25" s="33"/>
      <c r="N25" s="33"/>
      <c r="O25" s="35"/>
      <c r="P25" s="35"/>
      <c r="Q25" s="33"/>
      <c r="R25" s="41"/>
    </row>
    <row r="26" ht="17.45" customHeight="1" spans="1:18">
      <c r="A26" s="5"/>
      <c r="B26" s="6"/>
      <c r="C26" s="6"/>
      <c r="D26" s="6"/>
      <c r="E26" s="6"/>
      <c r="F26" s="6"/>
      <c r="G26" s="6"/>
      <c r="H26" s="6"/>
      <c r="I26" s="29"/>
      <c r="O26" s="29"/>
      <c r="P26" s="29"/>
      <c r="Q26" s="29"/>
      <c r="R26" s="41"/>
    </row>
    <row r="27" ht="17.45" customHeight="1" spans="1:18">
      <c r="A27" s="5"/>
      <c r="B27" s="6"/>
      <c r="C27" s="6" t="s">
        <v>423</v>
      </c>
      <c r="D27" s="6"/>
      <c r="E27" s="6"/>
      <c r="F27" s="6"/>
      <c r="G27" s="6"/>
      <c r="H27" s="6"/>
      <c r="I27" s="29"/>
      <c r="J27" s="29"/>
      <c r="K27" s="29"/>
      <c r="L27" s="29"/>
      <c r="M27" s="29"/>
      <c r="N27" s="29"/>
      <c r="O27" s="29"/>
      <c r="P27" s="29"/>
      <c r="Q27" s="29"/>
      <c r="R27" s="41"/>
    </row>
    <row r="28" ht="17.45" customHeight="1" spans="1:18">
      <c r="A28" s="5"/>
      <c r="B28" s="6"/>
      <c r="C28" s="6"/>
      <c r="D28" s="11" t="s">
        <v>452</v>
      </c>
      <c r="E28" s="11"/>
      <c r="F28" s="11"/>
      <c r="G28" s="11"/>
      <c r="H28" s="11"/>
      <c r="I28" s="36" t="s">
        <v>418</v>
      </c>
      <c r="J28" s="36"/>
      <c r="K28" s="29"/>
      <c r="L28" s="30" t="s">
        <v>419</v>
      </c>
      <c r="M28" s="30"/>
      <c r="N28" s="37">
        <f>認定判定!$C$32</f>
        <v>0</v>
      </c>
      <c r="O28" s="37"/>
      <c r="P28" s="37"/>
      <c r="Q28" s="37"/>
      <c r="R28" s="41"/>
    </row>
    <row r="29" ht="17.45" customHeight="1" spans="1:18">
      <c r="A29" s="5"/>
      <c r="B29" s="6"/>
      <c r="C29" s="6"/>
      <c r="D29" s="13" t="s">
        <v>420</v>
      </c>
      <c r="E29" s="13"/>
      <c r="F29" s="13"/>
      <c r="G29" s="13"/>
      <c r="H29" s="13"/>
      <c r="I29" s="36"/>
      <c r="J29" s="36"/>
      <c r="K29" s="29"/>
      <c r="L29" s="29"/>
      <c r="M29" s="29"/>
      <c r="N29" s="38"/>
      <c r="O29" s="38"/>
      <c r="P29" s="38"/>
      <c r="Q29" s="29"/>
      <c r="R29" s="41"/>
    </row>
    <row r="30" ht="17.45" customHeight="1" spans="1:18">
      <c r="A30" s="5"/>
      <c r="B30" s="6"/>
      <c r="C30" s="6"/>
      <c r="D30" s="14" t="s">
        <v>453</v>
      </c>
      <c r="E30" s="15"/>
      <c r="F30" s="15"/>
      <c r="G30" s="15"/>
      <c r="H30" s="15"/>
      <c r="I30" s="33"/>
      <c r="J30" s="33"/>
      <c r="K30" s="33"/>
      <c r="L30" s="33"/>
      <c r="M30" s="22"/>
      <c r="N30" s="22"/>
      <c r="O30" s="34">
        <f>認定判定!$C$19+認定判定!$C$20</f>
        <v>0</v>
      </c>
      <c r="P30" s="34"/>
      <c r="Q30" s="42" t="str">
        <f>認定判定!$D$9</f>
        <v>円</v>
      </c>
      <c r="R30" s="41"/>
    </row>
    <row r="31" ht="17.45" customHeight="1" spans="1:18">
      <c r="A31" s="5"/>
      <c r="B31" s="6"/>
      <c r="C31" s="6"/>
      <c r="D31" s="14"/>
      <c r="E31" s="15"/>
      <c r="F31" s="15"/>
      <c r="G31" s="15"/>
      <c r="H31" s="15"/>
      <c r="I31" s="33"/>
      <c r="J31" s="33"/>
      <c r="K31" s="33"/>
      <c r="L31" s="33"/>
      <c r="M31" s="22"/>
      <c r="N31" s="22"/>
      <c r="O31" s="39"/>
      <c r="P31" s="39"/>
      <c r="Q31" s="43"/>
      <c r="R31" s="41"/>
    </row>
    <row r="32" ht="17.45" customHeight="1" spans="1:18">
      <c r="A32" s="17"/>
      <c r="B32" s="18"/>
      <c r="C32" s="19"/>
      <c r="D32" s="19"/>
      <c r="E32" s="19"/>
      <c r="F32" s="19"/>
      <c r="G32" s="19"/>
      <c r="H32" s="19"/>
      <c r="I32" s="19"/>
      <c r="J32" s="19"/>
      <c r="K32" s="19"/>
      <c r="L32" s="19"/>
      <c r="M32" s="19"/>
      <c r="N32" s="19"/>
      <c r="O32" s="19"/>
      <c r="P32" s="19"/>
      <c r="Q32" s="19"/>
      <c r="R32" s="44"/>
    </row>
    <row r="33" ht="17.45" customHeight="1" spans="2:2">
      <c r="B33" s="1" t="s">
        <v>429</v>
      </c>
    </row>
    <row r="34" ht="17.45" customHeight="1" spans="2:17">
      <c r="B34" s="20" t="s">
        <v>23</v>
      </c>
      <c r="C34" s="21" t="s">
        <v>444</v>
      </c>
      <c r="D34" s="21"/>
      <c r="E34" s="21"/>
      <c r="F34" s="21"/>
      <c r="G34" s="21"/>
      <c r="H34" s="21"/>
      <c r="I34" s="21"/>
      <c r="J34" s="21"/>
      <c r="K34" s="21"/>
      <c r="L34" s="21"/>
      <c r="M34" s="21"/>
      <c r="N34" s="21"/>
      <c r="O34" s="21"/>
      <c r="P34" s="21"/>
      <c r="Q34" s="21"/>
    </row>
    <row r="35" ht="17.45" customHeight="1" spans="2:17">
      <c r="B35" s="20"/>
      <c r="C35" s="21"/>
      <c r="D35" s="21"/>
      <c r="E35" s="21"/>
      <c r="F35" s="21"/>
      <c r="G35" s="21"/>
      <c r="H35" s="21"/>
      <c r="I35" s="21"/>
      <c r="J35" s="21"/>
      <c r="K35" s="21"/>
      <c r="L35" s="21"/>
      <c r="M35" s="21"/>
      <c r="N35" s="21"/>
      <c r="O35" s="21"/>
      <c r="P35" s="21"/>
      <c r="Q35" s="21"/>
    </row>
    <row r="36" ht="17.45" customHeight="1" spans="2:17">
      <c r="B36" s="22" t="s">
        <v>24</v>
      </c>
      <c r="C36" s="22" t="s">
        <v>430</v>
      </c>
      <c r="D36" s="22"/>
      <c r="E36" s="22"/>
      <c r="F36" s="22"/>
      <c r="G36" s="22"/>
      <c r="H36" s="22"/>
      <c r="I36" s="22"/>
      <c r="J36" s="22"/>
      <c r="K36" s="22"/>
      <c r="L36" s="22"/>
      <c r="M36" s="22"/>
      <c r="N36" s="22"/>
      <c r="O36" s="22"/>
      <c r="P36" s="22"/>
      <c r="Q36" s="22"/>
    </row>
    <row r="37" ht="17.45" customHeight="1" spans="2:17">
      <c r="B37" s="1" t="s">
        <v>25</v>
      </c>
      <c r="C37" s="23" t="s">
        <v>494</v>
      </c>
      <c r="D37" s="23"/>
      <c r="E37" s="23"/>
      <c r="F37" s="23"/>
      <c r="G37" s="23"/>
      <c r="H37" s="23"/>
      <c r="I37" s="23"/>
      <c r="J37" s="23"/>
      <c r="K37" s="23"/>
      <c r="L37" s="23"/>
      <c r="M37" s="23"/>
      <c r="N37" s="23"/>
      <c r="O37" s="23"/>
      <c r="P37" s="23"/>
      <c r="Q37" s="23"/>
    </row>
    <row r="38" ht="17.45" customHeight="1" spans="2:17">
      <c r="B38" s="23"/>
      <c r="C38" s="23"/>
      <c r="D38" s="23"/>
      <c r="E38" s="23"/>
      <c r="F38" s="23"/>
      <c r="G38" s="23"/>
      <c r="H38" s="23"/>
      <c r="I38" s="23"/>
      <c r="J38" s="23"/>
      <c r="K38" s="23"/>
      <c r="L38" s="23"/>
      <c r="M38" s="23"/>
      <c r="N38" s="23"/>
      <c r="O38" s="23"/>
      <c r="P38" s="23"/>
      <c r="Q38" s="23"/>
    </row>
    <row r="39" ht="17.45" customHeight="1" spans="3:3">
      <c r="C39" s="1" t="s">
        <v>433</v>
      </c>
    </row>
    <row r="40" ht="17.45" customHeight="1" spans="3:3">
      <c r="C40" s="1" t="s">
        <v>434</v>
      </c>
    </row>
    <row r="41" ht="17.45" customHeight="1" spans="2:2">
      <c r="B41" s="1" t="s">
        <v>435</v>
      </c>
    </row>
    <row r="42" ht="17.45" customHeight="1" spans="3:3">
      <c r="C42" s="1" t="s">
        <v>436</v>
      </c>
    </row>
    <row r="43" ht="17.45" customHeight="1"/>
    <row r="44" ht="17.45" customHeight="1"/>
  </sheetData>
  <sheetProtection password="EFF8" sheet="1" objects="1" scenarios="1"/>
  <mergeCells count="29">
    <mergeCell ref="B2:Q2"/>
    <mergeCell ref="L3:P3"/>
    <mergeCell ref="C4:E4"/>
    <mergeCell ref="K5:P5"/>
    <mergeCell ref="K6:P6"/>
    <mergeCell ref="K7:P7"/>
    <mergeCell ref="K8:P8"/>
    <mergeCell ref="B15:Q15"/>
    <mergeCell ref="L16:P16"/>
    <mergeCell ref="D19:E19"/>
    <mergeCell ref="N19:Q19"/>
    <mergeCell ref="D20:E20"/>
    <mergeCell ref="O21:P21"/>
    <mergeCell ref="O22:P22"/>
    <mergeCell ref="O23:P23"/>
    <mergeCell ref="E24:F24"/>
    <mergeCell ref="E25:F25"/>
    <mergeCell ref="D28:H28"/>
    <mergeCell ref="N28:Q28"/>
    <mergeCell ref="D29:H29"/>
    <mergeCell ref="O30:P30"/>
    <mergeCell ref="O31:P31"/>
    <mergeCell ref="B34:B35"/>
    <mergeCell ref="B10:Q14"/>
    <mergeCell ref="F19:G20"/>
    <mergeCell ref="B5:H7"/>
    <mergeCell ref="C37:Q38"/>
    <mergeCell ref="C34:Q35"/>
    <mergeCell ref="I28:J29"/>
  </mergeCells>
  <conditionalFormatting sqref="B5:H8">
    <cfRule type="cellIs" dxfId="19" priority="1"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73"/>
  <sheetViews>
    <sheetView topLeftCell="A4" workbookViewId="0">
      <selection activeCell="B32" sqref="B32"/>
    </sheetView>
  </sheetViews>
  <sheetFormatPr defaultColWidth="9" defaultRowHeight="13.5" outlineLevelCol="2"/>
  <cols>
    <col min="2" max="2" width="23.75" customWidth="1"/>
  </cols>
  <sheetData>
    <row r="1" customFormat="1" spans="1:3">
      <c r="A1" t="s">
        <v>198</v>
      </c>
      <c r="B1" t="s">
        <v>199</v>
      </c>
      <c r="C1" t="s">
        <v>200</v>
      </c>
    </row>
    <row r="2" spans="1:3">
      <c r="A2" s="170" t="s">
        <v>54</v>
      </c>
      <c r="B2" s="170" t="s">
        <v>55</v>
      </c>
      <c r="C2">
        <v>1</v>
      </c>
    </row>
    <row r="3" spans="1:3">
      <c r="A3" s="170" t="s">
        <v>56</v>
      </c>
      <c r="B3" s="170" t="s">
        <v>57</v>
      </c>
      <c r="C3">
        <v>1</v>
      </c>
    </row>
    <row r="4" spans="1:3">
      <c r="A4" s="170" t="s">
        <v>58</v>
      </c>
      <c r="B4" s="170" t="s">
        <v>59</v>
      </c>
      <c r="C4">
        <v>1</v>
      </c>
    </row>
    <row r="5" spans="1:3">
      <c r="A5" s="170" t="s">
        <v>60</v>
      </c>
      <c r="B5" s="170" t="s">
        <v>61</v>
      </c>
      <c r="C5">
        <v>1</v>
      </c>
    </row>
    <row r="6" spans="1:3">
      <c r="A6" s="170" t="s">
        <v>62</v>
      </c>
      <c r="B6" s="170" t="s">
        <v>63</v>
      </c>
      <c r="C6">
        <v>1</v>
      </c>
    </row>
    <row r="7" spans="1:3">
      <c r="A7" s="170" t="s">
        <v>72</v>
      </c>
      <c r="B7" s="170" t="s">
        <v>73</v>
      </c>
      <c r="C7">
        <v>1</v>
      </c>
    </row>
    <row r="8" spans="1:3">
      <c r="A8" s="170" t="s">
        <v>66</v>
      </c>
      <c r="B8" s="170" t="s">
        <v>67</v>
      </c>
      <c r="C8">
        <v>1</v>
      </c>
    </row>
    <row r="9" spans="1:3">
      <c r="A9" s="170" t="s">
        <v>68</v>
      </c>
      <c r="B9" s="170" t="s">
        <v>69</v>
      </c>
      <c r="C9">
        <v>1</v>
      </c>
    </row>
    <row r="10" spans="1:3">
      <c r="A10" s="170" t="s">
        <v>70</v>
      </c>
      <c r="B10" s="170" t="s">
        <v>71</v>
      </c>
      <c r="C10">
        <v>1</v>
      </c>
    </row>
    <row r="11" spans="1:3">
      <c r="A11" s="170" t="s">
        <v>74</v>
      </c>
      <c r="B11" s="170" t="s">
        <v>75</v>
      </c>
      <c r="C11">
        <v>1</v>
      </c>
    </row>
    <row r="12" spans="1:3">
      <c r="A12" s="170" t="s">
        <v>76</v>
      </c>
      <c r="B12" s="170" t="s">
        <v>77</v>
      </c>
      <c r="C12">
        <v>1</v>
      </c>
    </row>
    <row r="13" spans="1:3">
      <c r="A13" s="170" t="s">
        <v>78</v>
      </c>
      <c r="B13" s="170" t="s">
        <v>79</v>
      </c>
      <c r="C13">
        <v>1</v>
      </c>
    </row>
    <row r="14" spans="1:3">
      <c r="A14" s="170" t="s">
        <v>80</v>
      </c>
      <c r="B14" s="170" t="s">
        <v>81</v>
      </c>
      <c r="C14">
        <v>1</v>
      </c>
    </row>
    <row r="15" spans="1:3">
      <c r="A15" s="170" t="s">
        <v>82</v>
      </c>
      <c r="B15" s="170" t="s">
        <v>83</v>
      </c>
      <c r="C15">
        <v>1</v>
      </c>
    </row>
    <row r="16" spans="1:3">
      <c r="A16" s="170" t="s">
        <v>84</v>
      </c>
      <c r="B16" s="170" t="s">
        <v>85</v>
      </c>
      <c r="C16">
        <v>1</v>
      </c>
    </row>
    <row r="17" spans="1:3">
      <c r="A17" s="170" t="s">
        <v>86</v>
      </c>
      <c r="B17" s="170" t="s">
        <v>87</v>
      </c>
      <c r="C17">
        <v>1</v>
      </c>
    </row>
    <row r="18" spans="1:3">
      <c r="A18" s="170" t="s">
        <v>94</v>
      </c>
      <c r="B18" s="170" t="s">
        <v>95</v>
      </c>
      <c r="C18">
        <v>1</v>
      </c>
    </row>
    <row r="19" spans="1:3">
      <c r="A19" s="170" t="s">
        <v>88</v>
      </c>
      <c r="B19" s="170" t="s">
        <v>89</v>
      </c>
      <c r="C19">
        <v>1</v>
      </c>
    </row>
    <row r="20" spans="1:3">
      <c r="A20" s="170" t="s">
        <v>90</v>
      </c>
      <c r="B20" s="170" t="s">
        <v>91</v>
      </c>
      <c r="C20">
        <v>1</v>
      </c>
    </row>
    <row r="21" spans="1:3">
      <c r="A21" s="170" t="s">
        <v>102</v>
      </c>
      <c r="B21" s="170" t="s">
        <v>103</v>
      </c>
      <c r="C21">
        <v>1</v>
      </c>
    </row>
    <row r="22" spans="1:3">
      <c r="A22" s="170" t="s">
        <v>104</v>
      </c>
      <c r="B22" s="170" t="s">
        <v>105</v>
      </c>
      <c r="C22">
        <v>2</v>
      </c>
    </row>
    <row r="23" spans="1:3">
      <c r="A23" s="170" t="s">
        <v>106</v>
      </c>
      <c r="B23" s="170" t="s">
        <v>107</v>
      </c>
      <c r="C23">
        <v>3</v>
      </c>
    </row>
    <row r="24" spans="1:3">
      <c r="A24" s="170" t="s">
        <v>110</v>
      </c>
      <c r="B24" s="170" t="s">
        <v>111</v>
      </c>
      <c r="C24">
        <v>1</v>
      </c>
    </row>
    <row r="25" spans="1:3">
      <c r="A25" s="170" t="s">
        <v>108</v>
      </c>
      <c r="B25" s="170" t="s">
        <v>109</v>
      </c>
      <c r="C25">
        <v>3</v>
      </c>
    </row>
    <row r="26" spans="1:3">
      <c r="A26" s="170" t="s">
        <v>112</v>
      </c>
      <c r="B26" s="170" t="s">
        <v>113</v>
      </c>
      <c r="C26">
        <v>1</v>
      </c>
    </row>
    <row r="27" spans="1:3">
      <c r="A27" s="170" t="s">
        <v>152</v>
      </c>
      <c r="B27" s="170" t="s">
        <v>153</v>
      </c>
      <c r="C27">
        <v>4</v>
      </c>
    </row>
    <row r="28" spans="1:3">
      <c r="A28" s="170" t="s">
        <v>114</v>
      </c>
      <c r="B28" s="170" t="s">
        <v>115</v>
      </c>
      <c r="C28">
        <v>1</v>
      </c>
    </row>
    <row r="29" spans="1:3">
      <c r="A29" s="170" t="s">
        <v>116</v>
      </c>
      <c r="B29" s="170" t="s">
        <v>117</v>
      </c>
      <c r="C29">
        <v>1</v>
      </c>
    </row>
    <row r="30" spans="1:3">
      <c r="A30" s="170" t="s">
        <v>132</v>
      </c>
      <c r="B30" s="170" t="s">
        <v>133</v>
      </c>
      <c r="C30">
        <v>4</v>
      </c>
    </row>
    <row r="31" spans="1:3">
      <c r="A31" s="170" t="s">
        <v>128</v>
      </c>
      <c r="B31" s="170" t="s">
        <v>129</v>
      </c>
      <c r="C31">
        <v>4</v>
      </c>
    </row>
    <row r="32" spans="1:3">
      <c r="A32" s="170" t="s">
        <v>154</v>
      </c>
      <c r="B32" s="170" t="s">
        <v>155</v>
      </c>
      <c r="C32">
        <v>4</v>
      </c>
    </row>
    <row r="33" spans="1:3">
      <c r="A33" s="170" t="s">
        <v>118</v>
      </c>
      <c r="B33" s="170" t="s">
        <v>119</v>
      </c>
      <c r="C33">
        <v>1</v>
      </c>
    </row>
    <row r="34" spans="1:3">
      <c r="A34" s="170" t="s">
        <v>166</v>
      </c>
      <c r="B34" s="170" t="s">
        <v>167</v>
      </c>
      <c r="C34">
        <v>4</v>
      </c>
    </row>
    <row r="35" spans="1:3">
      <c r="A35" s="170" t="s">
        <v>168</v>
      </c>
      <c r="B35" s="170" t="s">
        <v>169</v>
      </c>
      <c r="C35">
        <v>4</v>
      </c>
    </row>
    <row r="36" spans="1:3">
      <c r="A36" s="170" t="s">
        <v>170</v>
      </c>
      <c r="B36" s="170" t="s">
        <v>171</v>
      </c>
      <c r="C36">
        <v>4</v>
      </c>
    </row>
    <row r="37" spans="1:3">
      <c r="A37" s="170" t="s">
        <v>182</v>
      </c>
      <c r="B37" s="170" t="s">
        <v>183</v>
      </c>
      <c r="C37">
        <v>4</v>
      </c>
    </row>
    <row r="38" spans="1:3">
      <c r="A38" s="170" t="s">
        <v>140</v>
      </c>
      <c r="B38" s="170" t="s">
        <v>141</v>
      </c>
      <c r="C38">
        <v>4</v>
      </c>
    </row>
    <row r="39" spans="1:3">
      <c r="A39" s="170" t="s">
        <v>130</v>
      </c>
      <c r="B39" s="170" t="s">
        <v>131</v>
      </c>
      <c r="C39">
        <v>1</v>
      </c>
    </row>
    <row r="40" spans="1:3">
      <c r="A40" s="170" t="s">
        <v>134</v>
      </c>
      <c r="B40" s="170" t="s">
        <v>135</v>
      </c>
      <c r="C40">
        <v>4</v>
      </c>
    </row>
    <row r="41" spans="1:3">
      <c r="A41" s="170" t="s">
        <v>136</v>
      </c>
      <c r="B41" s="170" t="s">
        <v>137</v>
      </c>
      <c r="C41">
        <v>4</v>
      </c>
    </row>
    <row r="42" spans="1:3">
      <c r="A42" s="170" t="s">
        <v>138</v>
      </c>
      <c r="B42" s="170" t="s">
        <v>139</v>
      </c>
      <c r="C42">
        <v>4</v>
      </c>
    </row>
    <row r="43" spans="1:3">
      <c r="A43" s="170" t="s">
        <v>146</v>
      </c>
      <c r="B43" s="170" t="s">
        <v>147</v>
      </c>
      <c r="C43">
        <v>4</v>
      </c>
    </row>
    <row r="44" spans="1:3">
      <c r="A44" s="170" t="s">
        <v>142</v>
      </c>
      <c r="B44" s="170" t="s">
        <v>143</v>
      </c>
      <c r="C44">
        <v>1</v>
      </c>
    </row>
    <row r="45" spans="1:3">
      <c r="A45" s="170" t="s">
        <v>188</v>
      </c>
      <c r="B45" s="170" t="s">
        <v>189</v>
      </c>
      <c r="C45">
        <v>4</v>
      </c>
    </row>
    <row r="46" spans="1:3">
      <c r="A46" s="170" t="s">
        <v>150</v>
      </c>
      <c r="B46" s="170" t="s">
        <v>151</v>
      </c>
      <c r="C46">
        <v>4</v>
      </c>
    </row>
    <row r="47" spans="1:3">
      <c r="A47" s="170" t="s">
        <v>144</v>
      </c>
      <c r="B47" s="170" t="s">
        <v>145</v>
      </c>
      <c r="C47">
        <v>1</v>
      </c>
    </row>
    <row r="48" spans="1:3">
      <c r="A48" s="170" t="s">
        <v>160</v>
      </c>
      <c r="B48" s="170" t="s">
        <v>161</v>
      </c>
      <c r="C48">
        <v>4</v>
      </c>
    </row>
    <row r="49" spans="1:3">
      <c r="A49" s="170" t="s">
        <v>122</v>
      </c>
      <c r="B49" s="170" t="s">
        <v>123</v>
      </c>
      <c r="C49">
        <v>1</v>
      </c>
    </row>
    <row r="50" spans="1:3">
      <c r="A50" s="170" t="s">
        <v>124</v>
      </c>
      <c r="B50" s="170" t="s">
        <v>125</v>
      </c>
      <c r="C50">
        <v>1</v>
      </c>
    </row>
    <row r="51" spans="1:3">
      <c r="A51" s="170" t="s">
        <v>174</v>
      </c>
      <c r="B51" s="170" t="s">
        <v>175</v>
      </c>
      <c r="C51">
        <v>4</v>
      </c>
    </row>
    <row r="52" spans="1:3">
      <c r="A52" s="170" t="s">
        <v>178</v>
      </c>
      <c r="B52" s="170" t="s">
        <v>179</v>
      </c>
      <c r="C52">
        <v>4</v>
      </c>
    </row>
    <row r="53" spans="1:3">
      <c r="A53" s="170" t="s">
        <v>126</v>
      </c>
      <c r="B53" s="170" t="s">
        <v>127</v>
      </c>
      <c r="C53">
        <v>1</v>
      </c>
    </row>
    <row r="54" spans="1:3">
      <c r="A54" s="170" t="s">
        <v>176</v>
      </c>
      <c r="B54" s="170" t="s">
        <v>177</v>
      </c>
      <c r="C54">
        <v>4</v>
      </c>
    </row>
    <row r="55" spans="1:3">
      <c r="A55" s="170" t="s">
        <v>158</v>
      </c>
      <c r="B55" s="170" t="s">
        <v>159</v>
      </c>
      <c r="C55">
        <v>4</v>
      </c>
    </row>
    <row r="56" spans="1:3">
      <c r="A56" s="170" t="s">
        <v>180</v>
      </c>
      <c r="B56" s="170" t="s">
        <v>181</v>
      </c>
      <c r="C56">
        <v>4</v>
      </c>
    </row>
    <row r="57" spans="1:3">
      <c r="A57" s="170" t="s">
        <v>64</v>
      </c>
      <c r="B57" s="170" t="s">
        <v>65</v>
      </c>
      <c r="C57">
        <v>4</v>
      </c>
    </row>
    <row r="58" spans="1:3">
      <c r="A58" s="170" t="s">
        <v>192</v>
      </c>
      <c r="B58" s="170" t="s">
        <v>193</v>
      </c>
      <c r="C58">
        <v>1</v>
      </c>
    </row>
    <row r="59" spans="1:3">
      <c r="A59" s="170" t="s">
        <v>194</v>
      </c>
      <c r="B59" s="170" t="s">
        <v>195</v>
      </c>
      <c r="C59">
        <v>1</v>
      </c>
    </row>
    <row r="60" spans="1:3">
      <c r="A60" s="170" t="s">
        <v>120</v>
      </c>
      <c r="B60" s="170" t="s">
        <v>121</v>
      </c>
      <c r="C60">
        <v>1</v>
      </c>
    </row>
    <row r="61" spans="1:3">
      <c r="A61" s="170" t="s">
        <v>190</v>
      </c>
      <c r="B61" s="170" t="s">
        <v>191</v>
      </c>
      <c r="C61">
        <v>1</v>
      </c>
    </row>
    <row r="62" spans="1:3">
      <c r="A62" s="170" t="s">
        <v>148</v>
      </c>
      <c r="B62" s="170" t="s">
        <v>149</v>
      </c>
      <c r="C62">
        <v>4</v>
      </c>
    </row>
    <row r="63" spans="1:3">
      <c r="A63" s="170" t="s">
        <v>172</v>
      </c>
      <c r="B63" s="170" t="s">
        <v>173</v>
      </c>
      <c r="C63">
        <v>4</v>
      </c>
    </row>
    <row r="64" spans="1:3">
      <c r="A64" s="170" t="s">
        <v>196</v>
      </c>
      <c r="B64" s="170" t="s">
        <v>197</v>
      </c>
      <c r="C64">
        <v>1</v>
      </c>
    </row>
    <row r="65" spans="1:3">
      <c r="A65" s="170" t="s">
        <v>156</v>
      </c>
      <c r="B65" s="170" t="s">
        <v>157</v>
      </c>
      <c r="C65">
        <v>4</v>
      </c>
    </row>
    <row r="66" spans="1:3">
      <c r="A66" s="170" t="s">
        <v>164</v>
      </c>
      <c r="B66" s="170" t="s">
        <v>165</v>
      </c>
      <c r="C66">
        <v>4</v>
      </c>
    </row>
    <row r="67" spans="1:3">
      <c r="A67" s="170" t="s">
        <v>100</v>
      </c>
      <c r="B67" s="170" t="s">
        <v>101</v>
      </c>
      <c r="C67">
        <v>1</v>
      </c>
    </row>
    <row r="68" spans="1:3">
      <c r="A68" s="170" t="s">
        <v>92</v>
      </c>
      <c r="B68" s="170" t="s">
        <v>93</v>
      </c>
      <c r="C68">
        <v>1</v>
      </c>
    </row>
    <row r="69" spans="1:3">
      <c r="A69" s="170" t="s">
        <v>184</v>
      </c>
      <c r="B69" s="170" t="s">
        <v>185</v>
      </c>
      <c r="C69">
        <v>4</v>
      </c>
    </row>
    <row r="70" spans="1:3">
      <c r="A70" s="170" t="s">
        <v>162</v>
      </c>
      <c r="B70" s="170" t="s">
        <v>163</v>
      </c>
      <c r="C70">
        <v>4</v>
      </c>
    </row>
    <row r="71" spans="1:3">
      <c r="A71" s="170" t="s">
        <v>186</v>
      </c>
      <c r="B71" s="170" t="s">
        <v>187</v>
      </c>
      <c r="C71">
        <v>4</v>
      </c>
    </row>
    <row r="72" spans="1:3">
      <c r="A72" s="170" t="s">
        <v>96</v>
      </c>
      <c r="B72" s="170" t="s">
        <v>97</v>
      </c>
      <c r="C72">
        <v>1</v>
      </c>
    </row>
    <row r="73" spans="1:3">
      <c r="A73" s="170" t="s">
        <v>98</v>
      </c>
      <c r="B73" s="170" t="s">
        <v>99</v>
      </c>
      <c r="C73">
        <v>1</v>
      </c>
    </row>
  </sheetData>
  <sheetProtection password="EFF8" sheet="1" objects="1" scenarios="1"/>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5"/>
  <sheetViews>
    <sheetView workbookViewId="0">
      <selection activeCell="A1" sqref="A1"/>
    </sheetView>
  </sheetViews>
  <sheetFormatPr defaultColWidth="9" defaultRowHeight="13.5" outlineLevelRow="4" outlineLevelCol="1"/>
  <cols>
    <col min="2" max="2" width="15.125" customWidth="1"/>
  </cols>
  <sheetData>
    <row r="1" customFormat="1" spans="1:2">
      <c r="A1" t="s">
        <v>200</v>
      </c>
      <c r="B1" t="s">
        <v>201</v>
      </c>
    </row>
    <row r="2" spans="1:2">
      <c r="A2">
        <v>1</v>
      </c>
      <c r="B2">
        <v>20</v>
      </c>
    </row>
    <row r="3" spans="1:2">
      <c r="A3">
        <v>2</v>
      </c>
      <c r="B3">
        <v>5</v>
      </c>
    </row>
    <row r="4" spans="1:2">
      <c r="A4">
        <v>3</v>
      </c>
      <c r="B4">
        <v>5</v>
      </c>
    </row>
    <row r="5" spans="1:2">
      <c r="A5">
        <v>4</v>
      </c>
      <c r="B5">
        <v>5</v>
      </c>
    </row>
  </sheetData>
  <sheetProtection password="EFF8" sheet="1" objects="1" scenarios="1"/>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6"/>
  <sheetViews>
    <sheetView workbookViewId="0">
      <selection activeCell="A1" sqref="A1"/>
    </sheetView>
  </sheetViews>
  <sheetFormatPr defaultColWidth="9" defaultRowHeight="13.5" outlineLevelRow="5" outlineLevelCol="2"/>
  <cols>
    <col min="2" max="2" width="13.625" customWidth="1"/>
    <col min="3" max="3" width="53.375" customWidth="1"/>
  </cols>
  <sheetData>
    <row r="1" spans="1:3">
      <c r="A1" s="158"/>
      <c r="B1" s="159" t="s">
        <v>202</v>
      </c>
      <c r="C1" s="160" t="s">
        <v>203</v>
      </c>
    </row>
    <row r="2" spans="1:3">
      <c r="A2" s="161">
        <v>37</v>
      </c>
      <c r="B2" s="162" t="s">
        <v>204</v>
      </c>
      <c r="C2" s="163" t="s">
        <v>205</v>
      </c>
    </row>
    <row r="3" spans="1:3">
      <c r="A3" s="164">
        <v>38</v>
      </c>
      <c r="B3" s="165" t="s">
        <v>206</v>
      </c>
      <c r="C3" s="166" t="s">
        <v>207</v>
      </c>
    </row>
    <row r="4" spans="1:3">
      <c r="A4" s="164">
        <v>39</v>
      </c>
      <c r="B4" s="165" t="s">
        <v>208</v>
      </c>
      <c r="C4" s="166" t="s">
        <v>209</v>
      </c>
    </row>
    <row r="5" spans="1:3">
      <c r="A5" s="164">
        <v>40</v>
      </c>
      <c r="B5" s="165" t="s">
        <v>210</v>
      </c>
      <c r="C5" s="166" t="s">
        <v>211</v>
      </c>
    </row>
    <row r="6" spans="1:3">
      <c r="A6" s="167">
        <v>41</v>
      </c>
      <c r="B6" s="168" t="s">
        <v>212</v>
      </c>
      <c r="C6" s="169" t="s">
        <v>213</v>
      </c>
    </row>
  </sheetData>
  <sheetProtection password="EFF8" sheet="1" objects="1" scenarios="1"/>
  <sortState ref="A3:C6">
    <sortCondition ref="A2"/>
  </sortState>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H110"/>
  <sheetViews>
    <sheetView view="pageBreakPreview" zoomScale="115" zoomScaleNormal="100" zoomScaleSheetLayoutView="115" workbookViewId="0">
      <selection activeCell="B1" sqref="B1"/>
    </sheetView>
  </sheetViews>
  <sheetFormatPr defaultColWidth="12" defaultRowHeight="14.25" outlineLevelCol="7"/>
  <cols>
    <col min="1" max="1" width="3.5" style="130" customWidth="1"/>
    <col min="2" max="2" width="4.875" style="131" customWidth="1"/>
    <col min="3" max="3" width="12.5" style="131" customWidth="1"/>
    <col min="4" max="4" width="72" style="132" customWidth="1"/>
    <col min="5" max="5" width="21" style="132" hidden="1" customWidth="1"/>
    <col min="6" max="6" width="2.25" style="131" customWidth="1"/>
    <col min="7" max="7" width="10.75" style="131" customWidth="1"/>
    <col min="8" max="8" width="3.125" style="131" customWidth="1"/>
    <col min="9" max="256" width="12" style="131"/>
    <col min="257" max="257" width="3.5" style="131" customWidth="1"/>
    <col min="258" max="258" width="4.875" style="131" customWidth="1"/>
    <col min="259" max="259" width="12.5" style="131" customWidth="1"/>
    <col min="260" max="260" width="72" style="131" customWidth="1"/>
    <col min="261" max="261" width="0.375" style="131" customWidth="1"/>
    <col min="262" max="262" width="2.25" style="131" customWidth="1"/>
    <col min="263" max="263" width="10.75" style="131" customWidth="1"/>
    <col min="264" max="264" width="3.125" style="131" customWidth="1"/>
    <col min="265" max="512" width="12" style="131"/>
    <col min="513" max="513" width="3.5" style="131" customWidth="1"/>
    <col min="514" max="514" width="4.875" style="131" customWidth="1"/>
    <col min="515" max="515" width="12.5" style="131" customWidth="1"/>
    <col min="516" max="516" width="72" style="131" customWidth="1"/>
    <col min="517" max="517" width="0.375" style="131" customWidth="1"/>
    <col min="518" max="518" width="2.25" style="131" customWidth="1"/>
    <col min="519" max="519" width="10.75" style="131" customWidth="1"/>
    <col min="520" max="520" width="3.125" style="131" customWidth="1"/>
    <col min="521" max="768" width="12" style="131"/>
    <col min="769" max="769" width="3.5" style="131" customWidth="1"/>
    <col min="770" max="770" width="4.875" style="131" customWidth="1"/>
    <col min="771" max="771" width="12.5" style="131" customWidth="1"/>
    <col min="772" max="772" width="72" style="131" customWidth="1"/>
    <col min="773" max="773" width="0.375" style="131" customWidth="1"/>
    <col min="774" max="774" width="2.25" style="131" customWidth="1"/>
    <col min="775" max="775" width="10.75" style="131" customWidth="1"/>
    <col min="776" max="776" width="3.125" style="131" customWidth="1"/>
    <col min="777" max="1024" width="12" style="131"/>
    <col min="1025" max="1025" width="3.5" style="131" customWidth="1"/>
    <col min="1026" max="1026" width="4.875" style="131" customWidth="1"/>
    <col min="1027" max="1027" width="12.5" style="131" customWidth="1"/>
    <col min="1028" max="1028" width="72" style="131" customWidth="1"/>
    <col min="1029" max="1029" width="0.375" style="131" customWidth="1"/>
    <col min="1030" max="1030" width="2.25" style="131" customWidth="1"/>
    <col min="1031" max="1031" width="10.75" style="131" customWidth="1"/>
    <col min="1032" max="1032" width="3.125" style="131" customWidth="1"/>
    <col min="1033" max="1280" width="12" style="131"/>
    <col min="1281" max="1281" width="3.5" style="131" customWidth="1"/>
    <col min="1282" max="1282" width="4.875" style="131" customWidth="1"/>
    <col min="1283" max="1283" width="12.5" style="131" customWidth="1"/>
    <col min="1284" max="1284" width="72" style="131" customWidth="1"/>
    <col min="1285" max="1285" width="0.375" style="131" customWidth="1"/>
    <col min="1286" max="1286" width="2.25" style="131" customWidth="1"/>
    <col min="1287" max="1287" width="10.75" style="131" customWidth="1"/>
    <col min="1288" max="1288" width="3.125" style="131" customWidth="1"/>
    <col min="1289" max="1536" width="12" style="131"/>
    <col min="1537" max="1537" width="3.5" style="131" customWidth="1"/>
    <col min="1538" max="1538" width="4.875" style="131" customWidth="1"/>
    <col min="1539" max="1539" width="12.5" style="131" customWidth="1"/>
    <col min="1540" max="1540" width="72" style="131" customWidth="1"/>
    <col min="1541" max="1541" width="0.375" style="131" customWidth="1"/>
    <col min="1542" max="1542" width="2.25" style="131" customWidth="1"/>
    <col min="1543" max="1543" width="10.75" style="131" customWidth="1"/>
    <col min="1544" max="1544" width="3.125" style="131" customWidth="1"/>
    <col min="1545" max="1792" width="12" style="131"/>
    <col min="1793" max="1793" width="3.5" style="131" customWidth="1"/>
    <col min="1794" max="1794" width="4.875" style="131" customWidth="1"/>
    <col min="1795" max="1795" width="12.5" style="131" customWidth="1"/>
    <col min="1796" max="1796" width="72" style="131" customWidth="1"/>
    <col min="1797" max="1797" width="0.375" style="131" customWidth="1"/>
    <col min="1798" max="1798" width="2.25" style="131" customWidth="1"/>
    <col min="1799" max="1799" width="10.75" style="131" customWidth="1"/>
    <col min="1800" max="1800" width="3.125" style="131" customWidth="1"/>
    <col min="1801" max="2048" width="12" style="131"/>
    <col min="2049" max="2049" width="3.5" style="131" customWidth="1"/>
    <col min="2050" max="2050" width="4.875" style="131" customWidth="1"/>
    <col min="2051" max="2051" width="12.5" style="131" customWidth="1"/>
    <col min="2052" max="2052" width="72" style="131" customWidth="1"/>
    <col min="2053" max="2053" width="0.375" style="131" customWidth="1"/>
    <col min="2054" max="2054" width="2.25" style="131" customWidth="1"/>
    <col min="2055" max="2055" width="10.75" style="131" customWidth="1"/>
    <col min="2056" max="2056" width="3.125" style="131" customWidth="1"/>
    <col min="2057" max="2304" width="12" style="131"/>
    <col min="2305" max="2305" width="3.5" style="131" customWidth="1"/>
    <col min="2306" max="2306" width="4.875" style="131" customWidth="1"/>
    <col min="2307" max="2307" width="12.5" style="131" customWidth="1"/>
    <col min="2308" max="2308" width="72" style="131" customWidth="1"/>
    <col min="2309" max="2309" width="0.375" style="131" customWidth="1"/>
    <col min="2310" max="2310" width="2.25" style="131" customWidth="1"/>
    <col min="2311" max="2311" width="10.75" style="131" customWidth="1"/>
    <col min="2312" max="2312" width="3.125" style="131" customWidth="1"/>
    <col min="2313" max="2560" width="12" style="131"/>
    <col min="2561" max="2561" width="3.5" style="131" customWidth="1"/>
    <col min="2562" max="2562" width="4.875" style="131" customWidth="1"/>
    <col min="2563" max="2563" width="12.5" style="131" customWidth="1"/>
    <col min="2564" max="2564" width="72" style="131" customWidth="1"/>
    <col min="2565" max="2565" width="0.375" style="131" customWidth="1"/>
    <col min="2566" max="2566" width="2.25" style="131" customWidth="1"/>
    <col min="2567" max="2567" width="10.75" style="131" customWidth="1"/>
    <col min="2568" max="2568" width="3.125" style="131" customWidth="1"/>
    <col min="2569" max="2816" width="12" style="131"/>
    <col min="2817" max="2817" width="3.5" style="131" customWidth="1"/>
    <col min="2818" max="2818" width="4.875" style="131" customWidth="1"/>
    <col min="2819" max="2819" width="12.5" style="131" customWidth="1"/>
    <col min="2820" max="2820" width="72" style="131" customWidth="1"/>
    <col min="2821" max="2821" width="0.375" style="131" customWidth="1"/>
    <col min="2822" max="2822" width="2.25" style="131" customWidth="1"/>
    <col min="2823" max="2823" width="10.75" style="131" customWidth="1"/>
    <col min="2824" max="2824" width="3.125" style="131" customWidth="1"/>
    <col min="2825" max="3072" width="12" style="131"/>
    <col min="3073" max="3073" width="3.5" style="131" customWidth="1"/>
    <col min="3074" max="3074" width="4.875" style="131" customWidth="1"/>
    <col min="3075" max="3075" width="12.5" style="131" customWidth="1"/>
    <col min="3076" max="3076" width="72" style="131" customWidth="1"/>
    <col min="3077" max="3077" width="0.375" style="131" customWidth="1"/>
    <col min="3078" max="3078" width="2.25" style="131" customWidth="1"/>
    <col min="3079" max="3079" width="10.75" style="131" customWidth="1"/>
    <col min="3080" max="3080" width="3.125" style="131" customWidth="1"/>
    <col min="3081" max="3328" width="12" style="131"/>
    <col min="3329" max="3329" width="3.5" style="131" customWidth="1"/>
    <col min="3330" max="3330" width="4.875" style="131" customWidth="1"/>
    <col min="3331" max="3331" width="12.5" style="131" customWidth="1"/>
    <col min="3332" max="3332" width="72" style="131" customWidth="1"/>
    <col min="3333" max="3333" width="0.375" style="131" customWidth="1"/>
    <col min="3334" max="3334" width="2.25" style="131" customWidth="1"/>
    <col min="3335" max="3335" width="10.75" style="131" customWidth="1"/>
    <col min="3336" max="3336" width="3.125" style="131" customWidth="1"/>
    <col min="3337" max="3584" width="12" style="131"/>
    <col min="3585" max="3585" width="3.5" style="131" customWidth="1"/>
    <col min="3586" max="3586" width="4.875" style="131" customWidth="1"/>
    <col min="3587" max="3587" width="12.5" style="131" customWidth="1"/>
    <col min="3588" max="3588" width="72" style="131" customWidth="1"/>
    <col min="3589" max="3589" width="0.375" style="131" customWidth="1"/>
    <col min="3590" max="3590" width="2.25" style="131" customWidth="1"/>
    <col min="3591" max="3591" width="10.75" style="131" customWidth="1"/>
    <col min="3592" max="3592" width="3.125" style="131" customWidth="1"/>
    <col min="3593" max="3840" width="12" style="131"/>
    <col min="3841" max="3841" width="3.5" style="131" customWidth="1"/>
    <col min="3842" max="3842" width="4.875" style="131" customWidth="1"/>
    <col min="3843" max="3843" width="12.5" style="131" customWidth="1"/>
    <col min="3844" max="3844" width="72" style="131" customWidth="1"/>
    <col min="3845" max="3845" width="0.375" style="131" customWidth="1"/>
    <col min="3846" max="3846" width="2.25" style="131" customWidth="1"/>
    <col min="3847" max="3847" width="10.75" style="131" customWidth="1"/>
    <col min="3848" max="3848" width="3.125" style="131" customWidth="1"/>
    <col min="3849" max="4096" width="12" style="131"/>
    <col min="4097" max="4097" width="3.5" style="131" customWidth="1"/>
    <col min="4098" max="4098" width="4.875" style="131" customWidth="1"/>
    <col min="4099" max="4099" width="12.5" style="131" customWidth="1"/>
    <col min="4100" max="4100" width="72" style="131" customWidth="1"/>
    <col min="4101" max="4101" width="0.375" style="131" customWidth="1"/>
    <col min="4102" max="4102" width="2.25" style="131" customWidth="1"/>
    <col min="4103" max="4103" width="10.75" style="131" customWidth="1"/>
    <col min="4104" max="4104" width="3.125" style="131" customWidth="1"/>
    <col min="4105" max="4352" width="12" style="131"/>
    <col min="4353" max="4353" width="3.5" style="131" customWidth="1"/>
    <col min="4354" max="4354" width="4.875" style="131" customWidth="1"/>
    <col min="4355" max="4355" width="12.5" style="131" customWidth="1"/>
    <col min="4356" max="4356" width="72" style="131" customWidth="1"/>
    <col min="4357" max="4357" width="0.375" style="131" customWidth="1"/>
    <col min="4358" max="4358" width="2.25" style="131" customWidth="1"/>
    <col min="4359" max="4359" width="10.75" style="131" customWidth="1"/>
    <col min="4360" max="4360" width="3.125" style="131" customWidth="1"/>
    <col min="4361" max="4608" width="12" style="131"/>
    <col min="4609" max="4609" width="3.5" style="131" customWidth="1"/>
    <col min="4610" max="4610" width="4.875" style="131" customWidth="1"/>
    <col min="4611" max="4611" width="12.5" style="131" customWidth="1"/>
    <col min="4612" max="4612" width="72" style="131" customWidth="1"/>
    <col min="4613" max="4613" width="0.375" style="131" customWidth="1"/>
    <col min="4614" max="4614" width="2.25" style="131" customWidth="1"/>
    <col min="4615" max="4615" width="10.75" style="131" customWidth="1"/>
    <col min="4616" max="4616" width="3.125" style="131" customWidth="1"/>
    <col min="4617" max="4864" width="12" style="131"/>
    <col min="4865" max="4865" width="3.5" style="131" customWidth="1"/>
    <col min="4866" max="4866" width="4.875" style="131" customWidth="1"/>
    <col min="4867" max="4867" width="12.5" style="131" customWidth="1"/>
    <col min="4868" max="4868" width="72" style="131" customWidth="1"/>
    <col min="4869" max="4869" width="0.375" style="131" customWidth="1"/>
    <col min="4870" max="4870" width="2.25" style="131" customWidth="1"/>
    <col min="4871" max="4871" width="10.75" style="131" customWidth="1"/>
    <col min="4872" max="4872" width="3.125" style="131" customWidth="1"/>
    <col min="4873" max="5120" width="12" style="131"/>
    <col min="5121" max="5121" width="3.5" style="131" customWidth="1"/>
    <col min="5122" max="5122" width="4.875" style="131" customWidth="1"/>
    <col min="5123" max="5123" width="12.5" style="131" customWidth="1"/>
    <col min="5124" max="5124" width="72" style="131" customWidth="1"/>
    <col min="5125" max="5125" width="0.375" style="131" customWidth="1"/>
    <col min="5126" max="5126" width="2.25" style="131" customWidth="1"/>
    <col min="5127" max="5127" width="10.75" style="131" customWidth="1"/>
    <col min="5128" max="5128" width="3.125" style="131" customWidth="1"/>
    <col min="5129" max="5376" width="12" style="131"/>
    <col min="5377" max="5377" width="3.5" style="131" customWidth="1"/>
    <col min="5378" max="5378" width="4.875" style="131" customWidth="1"/>
    <col min="5379" max="5379" width="12.5" style="131" customWidth="1"/>
    <col min="5380" max="5380" width="72" style="131" customWidth="1"/>
    <col min="5381" max="5381" width="0.375" style="131" customWidth="1"/>
    <col min="5382" max="5382" width="2.25" style="131" customWidth="1"/>
    <col min="5383" max="5383" width="10.75" style="131" customWidth="1"/>
    <col min="5384" max="5384" width="3.125" style="131" customWidth="1"/>
    <col min="5385" max="5632" width="12" style="131"/>
    <col min="5633" max="5633" width="3.5" style="131" customWidth="1"/>
    <col min="5634" max="5634" width="4.875" style="131" customWidth="1"/>
    <col min="5635" max="5635" width="12.5" style="131" customWidth="1"/>
    <col min="5636" max="5636" width="72" style="131" customWidth="1"/>
    <col min="5637" max="5637" width="0.375" style="131" customWidth="1"/>
    <col min="5638" max="5638" width="2.25" style="131" customWidth="1"/>
    <col min="5639" max="5639" width="10.75" style="131" customWidth="1"/>
    <col min="5640" max="5640" width="3.125" style="131" customWidth="1"/>
    <col min="5641" max="5888" width="12" style="131"/>
    <col min="5889" max="5889" width="3.5" style="131" customWidth="1"/>
    <col min="5890" max="5890" width="4.875" style="131" customWidth="1"/>
    <col min="5891" max="5891" width="12.5" style="131" customWidth="1"/>
    <col min="5892" max="5892" width="72" style="131" customWidth="1"/>
    <col min="5893" max="5893" width="0.375" style="131" customWidth="1"/>
    <col min="5894" max="5894" width="2.25" style="131" customWidth="1"/>
    <col min="5895" max="5895" width="10.75" style="131" customWidth="1"/>
    <col min="5896" max="5896" width="3.125" style="131" customWidth="1"/>
    <col min="5897" max="6144" width="12" style="131"/>
    <col min="6145" max="6145" width="3.5" style="131" customWidth="1"/>
    <col min="6146" max="6146" width="4.875" style="131" customWidth="1"/>
    <col min="6147" max="6147" width="12.5" style="131" customWidth="1"/>
    <col min="6148" max="6148" width="72" style="131" customWidth="1"/>
    <col min="6149" max="6149" width="0.375" style="131" customWidth="1"/>
    <col min="6150" max="6150" width="2.25" style="131" customWidth="1"/>
    <col min="6151" max="6151" width="10.75" style="131" customWidth="1"/>
    <col min="6152" max="6152" width="3.125" style="131" customWidth="1"/>
    <col min="6153" max="6400" width="12" style="131"/>
    <col min="6401" max="6401" width="3.5" style="131" customWidth="1"/>
    <col min="6402" max="6402" width="4.875" style="131" customWidth="1"/>
    <col min="6403" max="6403" width="12.5" style="131" customWidth="1"/>
    <col min="6404" max="6404" width="72" style="131" customWidth="1"/>
    <col min="6405" max="6405" width="0.375" style="131" customWidth="1"/>
    <col min="6406" max="6406" width="2.25" style="131" customWidth="1"/>
    <col min="6407" max="6407" width="10.75" style="131" customWidth="1"/>
    <col min="6408" max="6408" width="3.125" style="131" customWidth="1"/>
    <col min="6409" max="6656" width="12" style="131"/>
    <col min="6657" max="6657" width="3.5" style="131" customWidth="1"/>
    <col min="6658" max="6658" width="4.875" style="131" customWidth="1"/>
    <col min="6659" max="6659" width="12.5" style="131" customWidth="1"/>
    <col min="6660" max="6660" width="72" style="131" customWidth="1"/>
    <col min="6661" max="6661" width="0.375" style="131" customWidth="1"/>
    <col min="6662" max="6662" width="2.25" style="131" customWidth="1"/>
    <col min="6663" max="6663" width="10.75" style="131" customWidth="1"/>
    <col min="6664" max="6664" width="3.125" style="131" customWidth="1"/>
    <col min="6665" max="6912" width="12" style="131"/>
    <col min="6913" max="6913" width="3.5" style="131" customWidth="1"/>
    <col min="6914" max="6914" width="4.875" style="131" customWidth="1"/>
    <col min="6915" max="6915" width="12.5" style="131" customWidth="1"/>
    <col min="6916" max="6916" width="72" style="131" customWidth="1"/>
    <col min="6917" max="6917" width="0.375" style="131" customWidth="1"/>
    <col min="6918" max="6918" width="2.25" style="131" customWidth="1"/>
    <col min="6919" max="6919" width="10.75" style="131" customWidth="1"/>
    <col min="6920" max="6920" width="3.125" style="131" customWidth="1"/>
    <col min="6921" max="7168" width="12" style="131"/>
    <col min="7169" max="7169" width="3.5" style="131" customWidth="1"/>
    <col min="7170" max="7170" width="4.875" style="131" customWidth="1"/>
    <col min="7171" max="7171" width="12.5" style="131" customWidth="1"/>
    <col min="7172" max="7172" width="72" style="131" customWidth="1"/>
    <col min="7173" max="7173" width="0.375" style="131" customWidth="1"/>
    <col min="7174" max="7174" width="2.25" style="131" customWidth="1"/>
    <col min="7175" max="7175" width="10.75" style="131" customWidth="1"/>
    <col min="7176" max="7176" width="3.125" style="131" customWidth="1"/>
    <col min="7177" max="7424" width="12" style="131"/>
    <col min="7425" max="7425" width="3.5" style="131" customWidth="1"/>
    <col min="7426" max="7426" width="4.875" style="131" customWidth="1"/>
    <col min="7427" max="7427" width="12.5" style="131" customWidth="1"/>
    <col min="7428" max="7428" width="72" style="131" customWidth="1"/>
    <col min="7429" max="7429" width="0.375" style="131" customWidth="1"/>
    <col min="7430" max="7430" width="2.25" style="131" customWidth="1"/>
    <col min="7431" max="7431" width="10.75" style="131" customWidth="1"/>
    <col min="7432" max="7432" width="3.125" style="131" customWidth="1"/>
    <col min="7433" max="7680" width="12" style="131"/>
    <col min="7681" max="7681" width="3.5" style="131" customWidth="1"/>
    <col min="7682" max="7682" width="4.875" style="131" customWidth="1"/>
    <col min="7683" max="7683" width="12.5" style="131" customWidth="1"/>
    <col min="7684" max="7684" width="72" style="131" customWidth="1"/>
    <col min="7685" max="7685" width="0.375" style="131" customWidth="1"/>
    <col min="7686" max="7686" width="2.25" style="131" customWidth="1"/>
    <col min="7687" max="7687" width="10.75" style="131" customWidth="1"/>
    <col min="7688" max="7688" width="3.125" style="131" customWidth="1"/>
    <col min="7689" max="7936" width="12" style="131"/>
    <col min="7937" max="7937" width="3.5" style="131" customWidth="1"/>
    <col min="7938" max="7938" width="4.875" style="131" customWidth="1"/>
    <col min="7939" max="7939" width="12.5" style="131" customWidth="1"/>
    <col min="7940" max="7940" width="72" style="131" customWidth="1"/>
    <col min="7941" max="7941" width="0.375" style="131" customWidth="1"/>
    <col min="7942" max="7942" width="2.25" style="131" customWidth="1"/>
    <col min="7943" max="7943" width="10.75" style="131" customWidth="1"/>
    <col min="7944" max="7944" width="3.125" style="131" customWidth="1"/>
    <col min="7945" max="8192" width="12" style="131"/>
    <col min="8193" max="8193" width="3.5" style="131" customWidth="1"/>
    <col min="8194" max="8194" width="4.875" style="131" customWidth="1"/>
    <col min="8195" max="8195" width="12.5" style="131" customWidth="1"/>
    <col min="8196" max="8196" width="72" style="131" customWidth="1"/>
    <col min="8197" max="8197" width="0.375" style="131" customWidth="1"/>
    <col min="8198" max="8198" width="2.25" style="131" customWidth="1"/>
    <col min="8199" max="8199" width="10.75" style="131" customWidth="1"/>
    <col min="8200" max="8200" width="3.125" style="131" customWidth="1"/>
    <col min="8201" max="8448" width="12" style="131"/>
    <col min="8449" max="8449" width="3.5" style="131" customWidth="1"/>
    <col min="8450" max="8450" width="4.875" style="131" customWidth="1"/>
    <col min="8451" max="8451" width="12.5" style="131" customWidth="1"/>
    <col min="8452" max="8452" width="72" style="131" customWidth="1"/>
    <col min="8453" max="8453" width="0.375" style="131" customWidth="1"/>
    <col min="8454" max="8454" width="2.25" style="131" customWidth="1"/>
    <col min="8455" max="8455" width="10.75" style="131" customWidth="1"/>
    <col min="8456" max="8456" width="3.125" style="131" customWidth="1"/>
    <col min="8457" max="8704" width="12" style="131"/>
    <col min="8705" max="8705" width="3.5" style="131" customWidth="1"/>
    <col min="8706" max="8706" width="4.875" style="131" customWidth="1"/>
    <col min="8707" max="8707" width="12.5" style="131" customWidth="1"/>
    <col min="8708" max="8708" width="72" style="131" customWidth="1"/>
    <col min="8709" max="8709" width="0.375" style="131" customWidth="1"/>
    <col min="8710" max="8710" width="2.25" style="131" customWidth="1"/>
    <col min="8711" max="8711" width="10.75" style="131" customWidth="1"/>
    <col min="8712" max="8712" width="3.125" style="131" customWidth="1"/>
    <col min="8713" max="8960" width="12" style="131"/>
    <col min="8961" max="8961" width="3.5" style="131" customWidth="1"/>
    <col min="8962" max="8962" width="4.875" style="131" customWidth="1"/>
    <col min="8963" max="8963" width="12.5" style="131" customWidth="1"/>
    <col min="8964" max="8964" width="72" style="131" customWidth="1"/>
    <col min="8965" max="8965" width="0.375" style="131" customWidth="1"/>
    <col min="8966" max="8966" width="2.25" style="131" customWidth="1"/>
    <col min="8967" max="8967" width="10.75" style="131" customWidth="1"/>
    <col min="8968" max="8968" width="3.125" style="131" customWidth="1"/>
    <col min="8969" max="9216" width="12" style="131"/>
    <col min="9217" max="9217" width="3.5" style="131" customWidth="1"/>
    <col min="9218" max="9218" width="4.875" style="131" customWidth="1"/>
    <col min="9219" max="9219" width="12.5" style="131" customWidth="1"/>
    <col min="9220" max="9220" width="72" style="131" customWidth="1"/>
    <col min="9221" max="9221" width="0.375" style="131" customWidth="1"/>
    <col min="9222" max="9222" width="2.25" style="131" customWidth="1"/>
    <col min="9223" max="9223" width="10.75" style="131" customWidth="1"/>
    <col min="9224" max="9224" width="3.125" style="131" customWidth="1"/>
    <col min="9225" max="9472" width="12" style="131"/>
    <col min="9473" max="9473" width="3.5" style="131" customWidth="1"/>
    <col min="9474" max="9474" width="4.875" style="131" customWidth="1"/>
    <col min="9475" max="9475" width="12.5" style="131" customWidth="1"/>
    <col min="9476" max="9476" width="72" style="131" customWidth="1"/>
    <col min="9477" max="9477" width="0.375" style="131" customWidth="1"/>
    <col min="9478" max="9478" width="2.25" style="131" customWidth="1"/>
    <col min="9479" max="9479" width="10.75" style="131" customWidth="1"/>
    <col min="9480" max="9480" width="3.125" style="131" customWidth="1"/>
    <col min="9481" max="9728" width="12" style="131"/>
    <col min="9729" max="9729" width="3.5" style="131" customWidth="1"/>
    <col min="9730" max="9730" width="4.875" style="131" customWidth="1"/>
    <col min="9731" max="9731" width="12.5" style="131" customWidth="1"/>
    <col min="9732" max="9732" width="72" style="131" customWidth="1"/>
    <col min="9733" max="9733" width="0.375" style="131" customWidth="1"/>
    <col min="9734" max="9734" width="2.25" style="131" customWidth="1"/>
    <col min="9735" max="9735" width="10.75" style="131" customWidth="1"/>
    <col min="9736" max="9736" width="3.125" style="131" customWidth="1"/>
    <col min="9737" max="9984" width="12" style="131"/>
    <col min="9985" max="9985" width="3.5" style="131" customWidth="1"/>
    <col min="9986" max="9986" width="4.875" style="131" customWidth="1"/>
    <col min="9987" max="9987" width="12.5" style="131" customWidth="1"/>
    <col min="9988" max="9988" width="72" style="131" customWidth="1"/>
    <col min="9989" max="9989" width="0.375" style="131" customWidth="1"/>
    <col min="9990" max="9990" width="2.25" style="131" customWidth="1"/>
    <col min="9991" max="9991" width="10.75" style="131" customWidth="1"/>
    <col min="9992" max="9992" width="3.125" style="131" customWidth="1"/>
    <col min="9993" max="10240" width="12" style="131"/>
    <col min="10241" max="10241" width="3.5" style="131" customWidth="1"/>
    <col min="10242" max="10242" width="4.875" style="131" customWidth="1"/>
    <col min="10243" max="10243" width="12.5" style="131" customWidth="1"/>
    <col min="10244" max="10244" width="72" style="131" customWidth="1"/>
    <col min="10245" max="10245" width="0.375" style="131" customWidth="1"/>
    <col min="10246" max="10246" width="2.25" style="131" customWidth="1"/>
    <col min="10247" max="10247" width="10.75" style="131" customWidth="1"/>
    <col min="10248" max="10248" width="3.125" style="131" customWidth="1"/>
    <col min="10249" max="10496" width="12" style="131"/>
    <col min="10497" max="10497" width="3.5" style="131" customWidth="1"/>
    <col min="10498" max="10498" width="4.875" style="131" customWidth="1"/>
    <col min="10499" max="10499" width="12.5" style="131" customWidth="1"/>
    <col min="10500" max="10500" width="72" style="131" customWidth="1"/>
    <col min="10501" max="10501" width="0.375" style="131" customWidth="1"/>
    <col min="10502" max="10502" width="2.25" style="131" customWidth="1"/>
    <col min="10503" max="10503" width="10.75" style="131" customWidth="1"/>
    <col min="10504" max="10504" width="3.125" style="131" customWidth="1"/>
    <col min="10505" max="10752" width="12" style="131"/>
    <col min="10753" max="10753" width="3.5" style="131" customWidth="1"/>
    <col min="10754" max="10754" width="4.875" style="131" customWidth="1"/>
    <col min="10755" max="10755" width="12.5" style="131" customWidth="1"/>
    <col min="10756" max="10756" width="72" style="131" customWidth="1"/>
    <col min="10757" max="10757" width="0.375" style="131" customWidth="1"/>
    <col min="10758" max="10758" width="2.25" style="131" customWidth="1"/>
    <col min="10759" max="10759" width="10.75" style="131" customWidth="1"/>
    <col min="10760" max="10760" width="3.125" style="131" customWidth="1"/>
    <col min="10761" max="11008" width="12" style="131"/>
    <col min="11009" max="11009" width="3.5" style="131" customWidth="1"/>
    <col min="11010" max="11010" width="4.875" style="131" customWidth="1"/>
    <col min="11011" max="11011" width="12.5" style="131" customWidth="1"/>
    <col min="11012" max="11012" width="72" style="131" customWidth="1"/>
    <col min="11013" max="11013" width="0.375" style="131" customWidth="1"/>
    <col min="11014" max="11014" width="2.25" style="131" customWidth="1"/>
    <col min="11015" max="11015" width="10.75" style="131" customWidth="1"/>
    <col min="11016" max="11016" width="3.125" style="131" customWidth="1"/>
    <col min="11017" max="11264" width="12" style="131"/>
    <col min="11265" max="11265" width="3.5" style="131" customWidth="1"/>
    <col min="11266" max="11266" width="4.875" style="131" customWidth="1"/>
    <col min="11267" max="11267" width="12.5" style="131" customWidth="1"/>
    <col min="11268" max="11268" width="72" style="131" customWidth="1"/>
    <col min="11269" max="11269" width="0.375" style="131" customWidth="1"/>
    <col min="11270" max="11270" width="2.25" style="131" customWidth="1"/>
    <col min="11271" max="11271" width="10.75" style="131" customWidth="1"/>
    <col min="11272" max="11272" width="3.125" style="131" customWidth="1"/>
    <col min="11273" max="11520" width="12" style="131"/>
    <col min="11521" max="11521" width="3.5" style="131" customWidth="1"/>
    <col min="11522" max="11522" width="4.875" style="131" customWidth="1"/>
    <col min="11523" max="11523" width="12.5" style="131" customWidth="1"/>
    <col min="11524" max="11524" width="72" style="131" customWidth="1"/>
    <col min="11525" max="11525" width="0.375" style="131" customWidth="1"/>
    <col min="11526" max="11526" width="2.25" style="131" customWidth="1"/>
    <col min="11527" max="11527" width="10.75" style="131" customWidth="1"/>
    <col min="11528" max="11528" width="3.125" style="131" customWidth="1"/>
    <col min="11529" max="11776" width="12" style="131"/>
    <col min="11777" max="11777" width="3.5" style="131" customWidth="1"/>
    <col min="11778" max="11778" width="4.875" style="131" customWidth="1"/>
    <col min="11779" max="11779" width="12.5" style="131" customWidth="1"/>
    <col min="11780" max="11780" width="72" style="131" customWidth="1"/>
    <col min="11781" max="11781" width="0.375" style="131" customWidth="1"/>
    <col min="11782" max="11782" width="2.25" style="131" customWidth="1"/>
    <col min="11783" max="11783" width="10.75" style="131" customWidth="1"/>
    <col min="11784" max="11784" width="3.125" style="131" customWidth="1"/>
    <col min="11785" max="12032" width="12" style="131"/>
    <col min="12033" max="12033" width="3.5" style="131" customWidth="1"/>
    <col min="12034" max="12034" width="4.875" style="131" customWidth="1"/>
    <col min="12035" max="12035" width="12.5" style="131" customWidth="1"/>
    <col min="12036" max="12036" width="72" style="131" customWidth="1"/>
    <col min="12037" max="12037" width="0.375" style="131" customWidth="1"/>
    <col min="12038" max="12038" width="2.25" style="131" customWidth="1"/>
    <col min="12039" max="12039" width="10.75" style="131" customWidth="1"/>
    <col min="12040" max="12040" width="3.125" style="131" customWidth="1"/>
    <col min="12041" max="12288" width="12" style="131"/>
    <col min="12289" max="12289" width="3.5" style="131" customWidth="1"/>
    <col min="12290" max="12290" width="4.875" style="131" customWidth="1"/>
    <col min="12291" max="12291" width="12.5" style="131" customWidth="1"/>
    <col min="12292" max="12292" width="72" style="131" customWidth="1"/>
    <col min="12293" max="12293" width="0.375" style="131" customWidth="1"/>
    <col min="12294" max="12294" width="2.25" style="131" customWidth="1"/>
    <col min="12295" max="12295" width="10.75" style="131" customWidth="1"/>
    <col min="12296" max="12296" width="3.125" style="131" customWidth="1"/>
    <col min="12297" max="12544" width="12" style="131"/>
    <col min="12545" max="12545" width="3.5" style="131" customWidth="1"/>
    <col min="12546" max="12546" width="4.875" style="131" customWidth="1"/>
    <col min="12547" max="12547" width="12.5" style="131" customWidth="1"/>
    <col min="12548" max="12548" width="72" style="131" customWidth="1"/>
    <col min="12549" max="12549" width="0.375" style="131" customWidth="1"/>
    <col min="12550" max="12550" width="2.25" style="131" customWidth="1"/>
    <col min="12551" max="12551" width="10.75" style="131" customWidth="1"/>
    <col min="12552" max="12552" width="3.125" style="131" customWidth="1"/>
    <col min="12553" max="12800" width="12" style="131"/>
    <col min="12801" max="12801" width="3.5" style="131" customWidth="1"/>
    <col min="12802" max="12802" width="4.875" style="131" customWidth="1"/>
    <col min="12803" max="12803" width="12.5" style="131" customWidth="1"/>
    <col min="12804" max="12804" width="72" style="131" customWidth="1"/>
    <col min="12805" max="12805" width="0.375" style="131" customWidth="1"/>
    <col min="12806" max="12806" width="2.25" style="131" customWidth="1"/>
    <col min="12807" max="12807" width="10.75" style="131" customWidth="1"/>
    <col min="12808" max="12808" width="3.125" style="131" customWidth="1"/>
    <col min="12809" max="13056" width="12" style="131"/>
    <col min="13057" max="13057" width="3.5" style="131" customWidth="1"/>
    <col min="13058" max="13058" width="4.875" style="131" customWidth="1"/>
    <col min="13059" max="13059" width="12.5" style="131" customWidth="1"/>
    <col min="13060" max="13060" width="72" style="131" customWidth="1"/>
    <col min="13061" max="13061" width="0.375" style="131" customWidth="1"/>
    <col min="13062" max="13062" width="2.25" style="131" customWidth="1"/>
    <col min="13063" max="13063" width="10.75" style="131" customWidth="1"/>
    <col min="13064" max="13064" width="3.125" style="131" customWidth="1"/>
    <col min="13065" max="13312" width="12" style="131"/>
    <col min="13313" max="13313" width="3.5" style="131" customWidth="1"/>
    <col min="13314" max="13314" width="4.875" style="131" customWidth="1"/>
    <col min="13315" max="13315" width="12.5" style="131" customWidth="1"/>
    <col min="13316" max="13316" width="72" style="131" customWidth="1"/>
    <col min="13317" max="13317" width="0.375" style="131" customWidth="1"/>
    <col min="13318" max="13318" width="2.25" style="131" customWidth="1"/>
    <col min="13319" max="13319" width="10.75" style="131" customWidth="1"/>
    <col min="13320" max="13320" width="3.125" style="131" customWidth="1"/>
    <col min="13321" max="13568" width="12" style="131"/>
    <col min="13569" max="13569" width="3.5" style="131" customWidth="1"/>
    <col min="13570" max="13570" width="4.875" style="131" customWidth="1"/>
    <col min="13571" max="13571" width="12.5" style="131" customWidth="1"/>
    <col min="13572" max="13572" width="72" style="131" customWidth="1"/>
    <col min="13573" max="13573" width="0.375" style="131" customWidth="1"/>
    <col min="13574" max="13574" width="2.25" style="131" customWidth="1"/>
    <col min="13575" max="13575" width="10.75" style="131" customWidth="1"/>
    <col min="13576" max="13576" width="3.125" style="131" customWidth="1"/>
    <col min="13577" max="13824" width="12" style="131"/>
    <col min="13825" max="13825" width="3.5" style="131" customWidth="1"/>
    <col min="13826" max="13826" width="4.875" style="131" customWidth="1"/>
    <col min="13827" max="13827" width="12.5" style="131" customWidth="1"/>
    <col min="13828" max="13828" width="72" style="131" customWidth="1"/>
    <col min="13829" max="13829" width="0.375" style="131" customWidth="1"/>
    <col min="13830" max="13830" width="2.25" style="131" customWidth="1"/>
    <col min="13831" max="13831" width="10.75" style="131" customWidth="1"/>
    <col min="13832" max="13832" width="3.125" style="131" customWidth="1"/>
    <col min="13833" max="14080" width="12" style="131"/>
    <col min="14081" max="14081" width="3.5" style="131" customWidth="1"/>
    <col min="14082" max="14082" width="4.875" style="131" customWidth="1"/>
    <col min="14083" max="14083" width="12.5" style="131" customWidth="1"/>
    <col min="14084" max="14084" width="72" style="131" customWidth="1"/>
    <col min="14085" max="14085" width="0.375" style="131" customWidth="1"/>
    <col min="14086" max="14086" width="2.25" style="131" customWidth="1"/>
    <col min="14087" max="14087" width="10.75" style="131" customWidth="1"/>
    <col min="14088" max="14088" width="3.125" style="131" customWidth="1"/>
    <col min="14089" max="14336" width="12" style="131"/>
    <col min="14337" max="14337" width="3.5" style="131" customWidth="1"/>
    <col min="14338" max="14338" width="4.875" style="131" customWidth="1"/>
    <col min="14339" max="14339" width="12.5" style="131" customWidth="1"/>
    <col min="14340" max="14340" width="72" style="131" customWidth="1"/>
    <col min="14341" max="14341" width="0.375" style="131" customWidth="1"/>
    <col min="14342" max="14342" width="2.25" style="131" customWidth="1"/>
    <col min="14343" max="14343" width="10.75" style="131" customWidth="1"/>
    <col min="14344" max="14344" width="3.125" style="131" customWidth="1"/>
    <col min="14345" max="14592" width="12" style="131"/>
    <col min="14593" max="14593" width="3.5" style="131" customWidth="1"/>
    <col min="14594" max="14594" width="4.875" style="131" customWidth="1"/>
    <col min="14595" max="14595" width="12.5" style="131" customWidth="1"/>
    <col min="14596" max="14596" width="72" style="131" customWidth="1"/>
    <col min="14597" max="14597" width="0.375" style="131" customWidth="1"/>
    <col min="14598" max="14598" width="2.25" style="131" customWidth="1"/>
    <col min="14599" max="14599" width="10.75" style="131" customWidth="1"/>
    <col min="14600" max="14600" width="3.125" style="131" customWidth="1"/>
    <col min="14601" max="14848" width="12" style="131"/>
    <col min="14849" max="14849" width="3.5" style="131" customWidth="1"/>
    <col min="14850" max="14850" width="4.875" style="131" customWidth="1"/>
    <col min="14851" max="14851" width="12.5" style="131" customWidth="1"/>
    <col min="14852" max="14852" width="72" style="131" customWidth="1"/>
    <col min="14853" max="14853" width="0.375" style="131" customWidth="1"/>
    <col min="14854" max="14854" width="2.25" style="131" customWidth="1"/>
    <col min="14855" max="14855" width="10.75" style="131" customWidth="1"/>
    <col min="14856" max="14856" width="3.125" style="131" customWidth="1"/>
    <col min="14857" max="15104" width="12" style="131"/>
    <col min="15105" max="15105" width="3.5" style="131" customWidth="1"/>
    <col min="15106" max="15106" width="4.875" style="131" customWidth="1"/>
    <col min="15107" max="15107" width="12.5" style="131" customWidth="1"/>
    <col min="15108" max="15108" width="72" style="131" customWidth="1"/>
    <col min="15109" max="15109" width="0.375" style="131" customWidth="1"/>
    <col min="15110" max="15110" width="2.25" style="131" customWidth="1"/>
    <col min="15111" max="15111" width="10.75" style="131" customWidth="1"/>
    <col min="15112" max="15112" width="3.125" style="131" customWidth="1"/>
    <col min="15113" max="15360" width="12" style="131"/>
    <col min="15361" max="15361" width="3.5" style="131" customWidth="1"/>
    <col min="15362" max="15362" width="4.875" style="131" customWidth="1"/>
    <col min="15363" max="15363" width="12.5" style="131" customWidth="1"/>
    <col min="15364" max="15364" width="72" style="131" customWidth="1"/>
    <col min="15365" max="15365" width="0.375" style="131" customWidth="1"/>
    <col min="15366" max="15366" width="2.25" style="131" customWidth="1"/>
    <col min="15367" max="15367" width="10.75" style="131" customWidth="1"/>
    <col min="15368" max="15368" width="3.125" style="131" customWidth="1"/>
    <col min="15369" max="15616" width="12" style="131"/>
    <col min="15617" max="15617" width="3.5" style="131" customWidth="1"/>
    <col min="15618" max="15618" width="4.875" style="131" customWidth="1"/>
    <col min="15619" max="15619" width="12.5" style="131" customWidth="1"/>
    <col min="15620" max="15620" width="72" style="131" customWidth="1"/>
    <col min="15621" max="15621" width="0.375" style="131" customWidth="1"/>
    <col min="15622" max="15622" width="2.25" style="131" customWidth="1"/>
    <col min="15623" max="15623" width="10.75" style="131" customWidth="1"/>
    <col min="15624" max="15624" width="3.125" style="131" customWidth="1"/>
    <col min="15625" max="15872" width="12" style="131"/>
    <col min="15873" max="15873" width="3.5" style="131" customWidth="1"/>
    <col min="15874" max="15874" width="4.875" style="131" customWidth="1"/>
    <col min="15875" max="15875" width="12.5" style="131" customWidth="1"/>
    <col min="15876" max="15876" width="72" style="131" customWidth="1"/>
    <col min="15877" max="15877" width="0.375" style="131" customWidth="1"/>
    <col min="15878" max="15878" width="2.25" style="131" customWidth="1"/>
    <col min="15879" max="15879" width="10.75" style="131" customWidth="1"/>
    <col min="15880" max="15880" width="3.125" style="131" customWidth="1"/>
    <col min="15881" max="16128" width="12" style="131"/>
    <col min="16129" max="16129" width="3.5" style="131" customWidth="1"/>
    <col min="16130" max="16130" width="4.875" style="131" customWidth="1"/>
    <col min="16131" max="16131" width="12.5" style="131" customWidth="1"/>
    <col min="16132" max="16132" width="72" style="131" customWidth="1"/>
    <col min="16133" max="16133" width="0.375" style="131" customWidth="1"/>
    <col min="16134" max="16134" width="2.25" style="131" customWidth="1"/>
    <col min="16135" max="16135" width="10.75" style="131" customWidth="1"/>
    <col min="16136" max="16136" width="3.125" style="131" customWidth="1"/>
    <col min="16137" max="16384" width="12" style="131"/>
  </cols>
  <sheetData>
    <row r="1" spans="4:5">
      <c r="D1" s="133"/>
      <c r="E1" s="133"/>
    </row>
    <row r="2" ht="21" spans="2:5">
      <c r="B2" s="134" t="s">
        <v>214</v>
      </c>
      <c r="C2" s="134"/>
      <c r="D2" s="134"/>
      <c r="E2" s="134"/>
    </row>
    <row r="3" ht="19.5" customHeight="1" spans="2:5">
      <c r="B3" s="135" t="s">
        <v>215</v>
      </c>
      <c r="C3" s="135"/>
      <c r="D3" s="135"/>
      <c r="E3" s="135"/>
    </row>
    <row r="4" ht="30.75" customHeight="1" spans="2:5">
      <c r="B4" s="136" t="s">
        <v>216</v>
      </c>
      <c r="C4" s="136"/>
      <c r="D4" s="136"/>
      <c r="E4" s="136"/>
    </row>
    <row r="5" ht="24" spans="2:8">
      <c r="B5" s="137" t="s">
        <v>217</v>
      </c>
      <c r="C5" s="138" t="s">
        <v>218</v>
      </c>
      <c r="D5" s="138" t="s">
        <v>219</v>
      </c>
      <c r="E5" s="139" t="s">
        <v>220</v>
      </c>
      <c r="F5" s="140"/>
      <c r="G5" s="140"/>
      <c r="H5" s="140"/>
    </row>
    <row r="6" ht="24" spans="2:8">
      <c r="B6" s="141"/>
      <c r="C6" s="142"/>
      <c r="D6" s="143"/>
      <c r="E6" s="139"/>
      <c r="F6" s="140"/>
      <c r="G6" s="140"/>
      <c r="H6" s="140"/>
    </row>
    <row r="7" spans="2:5">
      <c r="B7" s="144"/>
      <c r="C7" s="145"/>
      <c r="D7" s="146"/>
      <c r="E7" s="139"/>
    </row>
    <row r="8" ht="15" spans="2:5">
      <c r="B8" s="147">
        <v>1</v>
      </c>
      <c r="C8" s="148" t="s">
        <v>221</v>
      </c>
      <c r="D8" s="149" t="s">
        <v>222</v>
      </c>
      <c r="E8" s="149" t="s">
        <v>223</v>
      </c>
    </row>
    <row r="9" ht="28.5" spans="2:5">
      <c r="B9" s="147">
        <v>2</v>
      </c>
      <c r="C9" s="276" t="s">
        <v>224</v>
      </c>
      <c r="D9" s="149" t="s">
        <v>225</v>
      </c>
      <c r="E9" s="149" t="s">
        <v>225</v>
      </c>
    </row>
    <row r="10" spans="2:5">
      <c r="B10" s="147">
        <v>3</v>
      </c>
      <c r="C10" s="148" t="s">
        <v>226</v>
      </c>
      <c r="D10" s="149" t="s">
        <v>227</v>
      </c>
      <c r="E10" s="149" t="s">
        <v>227</v>
      </c>
    </row>
    <row r="11" spans="2:5">
      <c r="B11" s="147">
        <v>4</v>
      </c>
      <c r="C11" s="148" t="s">
        <v>228</v>
      </c>
      <c r="D11" s="149" t="s">
        <v>229</v>
      </c>
      <c r="E11" s="149" t="s">
        <v>230</v>
      </c>
    </row>
    <row r="12" spans="2:5">
      <c r="B12" s="147">
        <v>5</v>
      </c>
      <c r="C12" s="276" t="s">
        <v>231</v>
      </c>
      <c r="D12" s="149" t="s">
        <v>232</v>
      </c>
      <c r="E12" s="149" t="s">
        <v>232</v>
      </c>
    </row>
    <row r="13" ht="42.75" spans="2:5">
      <c r="B13" s="147">
        <v>6</v>
      </c>
      <c r="C13" s="276" t="s">
        <v>233</v>
      </c>
      <c r="D13" s="149" t="s">
        <v>234</v>
      </c>
      <c r="E13" s="149" t="s">
        <v>235</v>
      </c>
    </row>
    <row r="14" ht="28.5" spans="2:5">
      <c r="B14" s="147">
        <v>7</v>
      </c>
      <c r="C14" s="148" t="s">
        <v>236</v>
      </c>
      <c r="D14" s="149" t="s">
        <v>237</v>
      </c>
      <c r="E14" s="149" t="s">
        <v>237</v>
      </c>
    </row>
    <row r="15" spans="2:5">
      <c r="B15" s="147">
        <v>8</v>
      </c>
      <c r="C15" s="148" t="s">
        <v>238</v>
      </c>
      <c r="D15" s="150" t="s">
        <v>239</v>
      </c>
      <c r="E15" s="150" t="s">
        <v>240</v>
      </c>
    </row>
    <row r="16" spans="2:5">
      <c r="B16" s="147">
        <v>9</v>
      </c>
      <c r="C16" s="148" t="s">
        <v>241</v>
      </c>
      <c r="D16" s="149" t="s">
        <v>242</v>
      </c>
      <c r="E16" s="149" t="s">
        <v>243</v>
      </c>
    </row>
    <row r="17" spans="2:5">
      <c r="B17" s="147">
        <v>10</v>
      </c>
      <c r="C17" s="148" t="s">
        <v>244</v>
      </c>
      <c r="D17" s="149" t="s">
        <v>245</v>
      </c>
      <c r="E17" s="149" t="s">
        <v>245</v>
      </c>
    </row>
    <row r="18" ht="28.5" spans="2:5">
      <c r="B18" s="147">
        <v>11</v>
      </c>
      <c r="C18" s="148" t="s">
        <v>246</v>
      </c>
      <c r="D18" s="149" t="s">
        <v>247</v>
      </c>
      <c r="E18" s="149" t="s">
        <v>247</v>
      </c>
    </row>
    <row r="19" spans="2:5">
      <c r="B19" s="147">
        <v>12</v>
      </c>
      <c r="C19" s="148" t="s">
        <v>248</v>
      </c>
      <c r="D19" s="149" t="s">
        <v>249</v>
      </c>
      <c r="E19" s="149" t="s">
        <v>249</v>
      </c>
    </row>
    <row r="20" spans="2:5">
      <c r="B20" s="147">
        <v>13</v>
      </c>
      <c r="C20" s="148" t="s">
        <v>250</v>
      </c>
      <c r="D20" s="149" t="s">
        <v>67</v>
      </c>
      <c r="E20" s="149" t="s">
        <v>67</v>
      </c>
    </row>
    <row r="21" ht="28.5" spans="2:5">
      <c r="B21" s="147">
        <v>14</v>
      </c>
      <c r="C21" s="148" t="s">
        <v>251</v>
      </c>
      <c r="D21" s="149" t="s">
        <v>252</v>
      </c>
      <c r="E21" s="149" t="s">
        <v>252</v>
      </c>
    </row>
    <row r="22" spans="2:5">
      <c r="B22" s="147">
        <v>15</v>
      </c>
      <c r="C22" s="148" t="s">
        <v>253</v>
      </c>
      <c r="D22" s="149" t="s">
        <v>254</v>
      </c>
      <c r="E22" s="149" t="s">
        <v>255</v>
      </c>
    </row>
    <row r="23" spans="2:5">
      <c r="B23" s="147">
        <v>16</v>
      </c>
      <c r="C23" s="148" t="s">
        <v>256</v>
      </c>
      <c r="D23" s="149" t="s">
        <v>73</v>
      </c>
      <c r="E23" s="149" t="s">
        <v>73</v>
      </c>
    </row>
    <row r="24" ht="28.5" spans="2:5">
      <c r="B24" s="147">
        <v>17</v>
      </c>
      <c r="C24" s="148" t="s">
        <v>257</v>
      </c>
      <c r="D24" s="149" t="s">
        <v>258</v>
      </c>
      <c r="E24" s="149" t="s">
        <v>258</v>
      </c>
    </row>
    <row r="25" spans="2:5">
      <c r="B25" s="147">
        <v>18</v>
      </c>
      <c r="C25" s="148" t="s">
        <v>259</v>
      </c>
      <c r="D25" s="149" t="s">
        <v>260</v>
      </c>
      <c r="E25" s="149" t="s">
        <v>260</v>
      </c>
    </row>
    <row r="26" spans="2:5">
      <c r="B26" s="147">
        <v>19</v>
      </c>
      <c r="C26" s="148" t="s">
        <v>261</v>
      </c>
      <c r="D26" s="149" t="s">
        <v>262</v>
      </c>
      <c r="E26" s="149" t="s">
        <v>262</v>
      </c>
    </row>
    <row r="27" spans="2:5">
      <c r="B27" s="147">
        <v>20</v>
      </c>
      <c r="C27" s="148" t="s">
        <v>263</v>
      </c>
      <c r="D27" s="149" t="s">
        <v>264</v>
      </c>
      <c r="E27" s="149" t="s">
        <v>264</v>
      </c>
    </row>
    <row r="28" spans="2:5">
      <c r="B28" s="147">
        <v>21</v>
      </c>
      <c r="C28" s="148" t="s">
        <v>265</v>
      </c>
      <c r="D28" s="149" t="s">
        <v>266</v>
      </c>
      <c r="E28" s="149" t="s">
        <v>266</v>
      </c>
    </row>
    <row r="29" spans="2:5">
      <c r="B29" s="147">
        <v>22</v>
      </c>
      <c r="C29" s="148" t="s">
        <v>267</v>
      </c>
      <c r="D29" s="151" t="s">
        <v>268</v>
      </c>
      <c r="E29" s="151" t="s">
        <v>268</v>
      </c>
    </row>
    <row r="30" spans="2:5">
      <c r="B30" s="147">
        <v>23</v>
      </c>
      <c r="C30" s="148" t="s">
        <v>269</v>
      </c>
      <c r="D30" s="152" t="s">
        <v>270</v>
      </c>
      <c r="E30" s="152" t="s">
        <v>270</v>
      </c>
    </row>
    <row r="31" spans="2:5">
      <c r="B31" s="147">
        <v>24</v>
      </c>
      <c r="C31" s="148" t="s">
        <v>271</v>
      </c>
      <c r="D31" s="152" t="s">
        <v>272</v>
      </c>
      <c r="E31" s="152" t="s">
        <v>272</v>
      </c>
    </row>
    <row r="32" spans="2:5">
      <c r="B32" s="147">
        <v>25</v>
      </c>
      <c r="C32" s="148" t="s">
        <v>273</v>
      </c>
      <c r="D32" s="152" t="s">
        <v>274</v>
      </c>
      <c r="E32" s="152" t="s">
        <v>274</v>
      </c>
    </row>
    <row r="33" spans="2:5">
      <c r="B33" s="147">
        <v>26</v>
      </c>
      <c r="C33" s="148" t="s">
        <v>275</v>
      </c>
      <c r="D33" s="152" t="s">
        <v>276</v>
      </c>
      <c r="E33" s="152" t="s">
        <v>276</v>
      </c>
    </row>
    <row r="34" spans="2:5">
      <c r="B34" s="147">
        <v>27</v>
      </c>
      <c r="C34" s="148" t="s">
        <v>277</v>
      </c>
      <c r="D34" s="152" t="s">
        <v>278</v>
      </c>
      <c r="E34" s="152" t="s">
        <v>278</v>
      </c>
    </row>
    <row r="35" spans="2:5">
      <c r="B35" s="147">
        <v>28</v>
      </c>
      <c r="C35" s="148" t="s">
        <v>279</v>
      </c>
      <c r="D35" s="152" t="s">
        <v>280</v>
      </c>
      <c r="E35" s="152" t="s">
        <v>280</v>
      </c>
    </row>
    <row r="36" ht="27" spans="2:5">
      <c r="B36" s="147">
        <v>29</v>
      </c>
      <c r="C36" s="148" t="s">
        <v>281</v>
      </c>
      <c r="D36" s="153" t="s">
        <v>282</v>
      </c>
      <c r="E36" s="153" t="s">
        <v>283</v>
      </c>
    </row>
    <row r="37" spans="2:5">
      <c r="B37" s="147">
        <v>30</v>
      </c>
      <c r="C37" s="148" t="s">
        <v>284</v>
      </c>
      <c r="D37" s="152" t="s">
        <v>285</v>
      </c>
      <c r="E37" s="152" t="s">
        <v>285</v>
      </c>
    </row>
    <row r="38" spans="2:5">
      <c r="B38" s="147">
        <v>31</v>
      </c>
      <c r="C38" s="148" t="s">
        <v>286</v>
      </c>
      <c r="D38" s="152" t="s">
        <v>287</v>
      </c>
      <c r="E38" s="152" t="s">
        <v>287</v>
      </c>
    </row>
    <row r="39" spans="2:5">
      <c r="B39" s="147">
        <v>32</v>
      </c>
      <c r="C39" s="148" t="s">
        <v>288</v>
      </c>
      <c r="D39" s="152" t="s">
        <v>289</v>
      </c>
      <c r="E39" s="152" t="s">
        <v>289</v>
      </c>
    </row>
    <row r="40" spans="2:5">
      <c r="B40" s="147">
        <v>33</v>
      </c>
      <c r="C40" s="148" t="s">
        <v>290</v>
      </c>
      <c r="D40" s="152" t="s">
        <v>291</v>
      </c>
      <c r="E40" s="152" t="s">
        <v>291</v>
      </c>
    </row>
    <row r="41" spans="2:5">
      <c r="B41" s="147">
        <v>34</v>
      </c>
      <c r="C41" s="148" t="s">
        <v>292</v>
      </c>
      <c r="D41" s="152" t="s">
        <v>195</v>
      </c>
      <c r="E41" s="152" t="s">
        <v>195</v>
      </c>
    </row>
    <row r="42" spans="2:5">
      <c r="B42" s="147">
        <v>35</v>
      </c>
      <c r="C42" s="148" t="s">
        <v>293</v>
      </c>
      <c r="D42" s="152" t="s">
        <v>149</v>
      </c>
      <c r="E42" s="152" t="s">
        <v>149</v>
      </c>
    </row>
    <row r="43" spans="2:5">
      <c r="B43" s="147">
        <v>36</v>
      </c>
      <c r="C43" s="148" t="s">
        <v>294</v>
      </c>
      <c r="D43" s="152" t="s">
        <v>295</v>
      </c>
      <c r="E43" s="152" t="s">
        <v>295</v>
      </c>
    </row>
    <row r="44" ht="28.5" spans="2:5">
      <c r="B44" s="147">
        <v>37</v>
      </c>
      <c r="C44" s="148" t="s">
        <v>296</v>
      </c>
      <c r="D44" s="149" t="s">
        <v>297</v>
      </c>
      <c r="E44" s="149" t="s">
        <v>297</v>
      </c>
    </row>
    <row r="45" spans="2:5">
      <c r="B45" s="147">
        <v>38</v>
      </c>
      <c r="C45" s="148" t="s">
        <v>298</v>
      </c>
      <c r="D45" s="152" t="s">
        <v>299</v>
      </c>
      <c r="E45" s="152" t="s">
        <v>299</v>
      </c>
    </row>
    <row r="46" spans="2:5">
      <c r="B46" s="147">
        <v>39</v>
      </c>
      <c r="C46" s="148" t="s">
        <v>300</v>
      </c>
      <c r="D46" s="149" t="s">
        <v>301</v>
      </c>
      <c r="E46" s="149" t="s">
        <v>301</v>
      </c>
    </row>
    <row r="47" spans="2:5">
      <c r="B47" s="147">
        <v>40</v>
      </c>
      <c r="C47" s="148" t="s">
        <v>302</v>
      </c>
      <c r="D47" s="152" t="s">
        <v>303</v>
      </c>
      <c r="E47" s="152" t="s">
        <v>303</v>
      </c>
    </row>
    <row r="48" spans="2:5">
      <c r="B48" s="147">
        <v>41</v>
      </c>
      <c r="C48" s="148" t="s">
        <v>304</v>
      </c>
      <c r="D48" s="152" t="s">
        <v>305</v>
      </c>
      <c r="E48" s="152" t="s">
        <v>305</v>
      </c>
    </row>
    <row r="49" spans="2:5">
      <c r="B49" s="147">
        <v>42</v>
      </c>
      <c r="C49" s="148" t="s">
        <v>306</v>
      </c>
      <c r="D49" s="152" t="s">
        <v>307</v>
      </c>
      <c r="E49" s="152" t="s">
        <v>307</v>
      </c>
    </row>
    <row r="50" spans="2:5">
      <c r="B50" s="147">
        <v>43</v>
      </c>
      <c r="C50" s="148" t="s">
        <v>308</v>
      </c>
      <c r="D50" s="149" t="s">
        <v>309</v>
      </c>
      <c r="E50" s="149" t="s">
        <v>309</v>
      </c>
    </row>
    <row r="51" spans="2:5">
      <c r="B51" s="147">
        <v>44</v>
      </c>
      <c r="C51" s="148" t="s">
        <v>310</v>
      </c>
      <c r="D51" s="149" t="s">
        <v>117</v>
      </c>
      <c r="E51" s="149" t="s">
        <v>117</v>
      </c>
    </row>
    <row r="52" ht="28.5" spans="2:5">
      <c r="B52" s="147">
        <v>45</v>
      </c>
      <c r="C52" s="148" t="s">
        <v>311</v>
      </c>
      <c r="D52" s="149" t="s">
        <v>312</v>
      </c>
      <c r="E52" s="149" t="s">
        <v>312</v>
      </c>
    </row>
    <row r="53" spans="2:5">
      <c r="B53" s="147">
        <v>46</v>
      </c>
      <c r="C53" s="148" t="s">
        <v>313</v>
      </c>
      <c r="D53" s="152" t="s">
        <v>314</v>
      </c>
      <c r="E53" s="152" t="s">
        <v>193</v>
      </c>
    </row>
    <row r="54" spans="2:5">
      <c r="B54" s="147">
        <v>47</v>
      </c>
      <c r="C54" s="148" t="s">
        <v>315</v>
      </c>
      <c r="D54" s="149" t="s">
        <v>316</v>
      </c>
      <c r="E54" s="149" t="s">
        <v>316</v>
      </c>
    </row>
    <row r="55" spans="2:5">
      <c r="B55" s="147">
        <v>48</v>
      </c>
      <c r="C55" s="148" t="s">
        <v>317</v>
      </c>
      <c r="D55" s="149" t="s">
        <v>318</v>
      </c>
      <c r="E55" s="149" t="s">
        <v>318</v>
      </c>
    </row>
    <row r="56" spans="2:5">
      <c r="B56" s="147">
        <v>49</v>
      </c>
      <c r="C56" s="148" t="s">
        <v>319</v>
      </c>
      <c r="D56" s="149" t="s">
        <v>320</v>
      </c>
      <c r="E56" s="149" t="s">
        <v>320</v>
      </c>
    </row>
    <row r="57" s="130" customFormat="1" spans="2:5">
      <c r="B57" s="147">
        <v>50</v>
      </c>
      <c r="C57" s="148" t="s">
        <v>321</v>
      </c>
      <c r="D57" s="152" t="s">
        <v>322</v>
      </c>
      <c r="E57" s="152" t="s">
        <v>322</v>
      </c>
    </row>
    <row r="58" spans="2:5">
      <c r="B58" s="147">
        <v>51</v>
      </c>
      <c r="C58" s="148" t="s">
        <v>323</v>
      </c>
      <c r="D58" s="149" t="s">
        <v>324</v>
      </c>
      <c r="E58" s="149" t="s">
        <v>324</v>
      </c>
    </row>
    <row r="59" spans="2:5">
      <c r="B59" s="147">
        <v>52</v>
      </c>
      <c r="C59" s="148" t="s">
        <v>325</v>
      </c>
      <c r="D59" s="149" t="s">
        <v>326</v>
      </c>
      <c r="E59" s="149" t="s">
        <v>326</v>
      </c>
    </row>
    <row r="60" spans="2:5">
      <c r="B60" s="147">
        <v>53</v>
      </c>
      <c r="C60" s="148" t="s">
        <v>327</v>
      </c>
      <c r="D60" s="149" t="s">
        <v>328</v>
      </c>
      <c r="E60" s="149" t="s">
        <v>328</v>
      </c>
    </row>
    <row r="61" ht="28.5" spans="2:5">
      <c r="B61" s="147">
        <v>54</v>
      </c>
      <c r="C61" s="148" t="s">
        <v>329</v>
      </c>
      <c r="D61" s="149" t="s">
        <v>330</v>
      </c>
      <c r="E61" s="149" t="s">
        <v>330</v>
      </c>
    </row>
    <row r="62" spans="2:5">
      <c r="B62" s="147">
        <v>55</v>
      </c>
      <c r="C62" s="148" t="s">
        <v>331</v>
      </c>
      <c r="D62" s="149" t="s">
        <v>332</v>
      </c>
      <c r="E62" s="149" t="s">
        <v>332</v>
      </c>
    </row>
    <row r="63" spans="2:5">
      <c r="B63" s="147">
        <v>56</v>
      </c>
      <c r="C63" s="148" t="s">
        <v>333</v>
      </c>
      <c r="D63" s="152" t="s">
        <v>334</v>
      </c>
      <c r="E63" s="152" t="s">
        <v>334</v>
      </c>
    </row>
    <row r="64" spans="2:5">
      <c r="B64" s="147">
        <v>57</v>
      </c>
      <c r="C64" s="148" t="s">
        <v>335</v>
      </c>
      <c r="D64" s="149" t="s">
        <v>336</v>
      </c>
      <c r="E64" s="149" t="s">
        <v>336</v>
      </c>
    </row>
    <row r="65" spans="2:5">
      <c r="B65" s="147">
        <v>58</v>
      </c>
      <c r="C65" s="148" t="s">
        <v>337</v>
      </c>
      <c r="D65" s="152" t="s">
        <v>338</v>
      </c>
      <c r="E65" s="152" t="s">
        <v>338</v>
      </c>
    </row>
    <row r="66" spans="2:5">
      <c r="B66" s="147">
        <v>59</v>
      </c>
      <c r="C66" s="148" t="s">
        <v>339</v>
      </c>
      <c r="D66" s="154" t="s">
        <v>340</v>
      </c>
      <c r="E66" s="154" t="s">
        <v>341</v>
      </c>
    </row>
    <row r="67" spans="2:5">
      <c r="B67" s="147">
        <v>60</v>
      </c>
      <c r="C67" s="148" t="s">
        <v>342</v>
      </c>
      <c r="D67" s="154" t="s">
        <v>343</v>
      </c>
      <c r="E67" s="154" t="s">
        <v>344</v>
      </c>
    </row>
    <row r="68" spans="2:5">
      <c r="B68" s="147">
        <v>61</v>
      </c>
      <c r="C68" s="148" t="s">
        <v>345</v>
      </c>
      <c r="D68" s="149" t="s">
        <v>346</v>
      </c>
      <c r="E68" s="149" t="s">
        <v>346</v>
      </c>
    </row>
    <row r="69" spans="2:5">
      <c r="B69" s="147">
        <v>62</v>
      </c>
      <c r="C69" s="148" t="s">
        <v>347</v>
      </c>
      <c r="D69" s="152" t="s">
        <v>129</v>
      </c>
      <c r="E69" s="152" t="s">
        <v>129</v>
      </c>
    </row>
    <row r="70" spans="2:5">
      <c r="B70" s="147">
        <v>63</v>
      </c>
      <c r="C70" s="148" t="s">
        <v>348</v>
      </c>
      <c r="D70" s="152" t="s">
        <v>349</v>
      </c>
      <c r="E70" s="152" t="s">
        <v>349</v>
      </c>
    </row>
    <row r="71" spans="2:5">
      <c r="B71" s="147">
        <v>64</v>
      </c>
      <c r="C71" s="148" t="s">
        <v>350</v>
      </c>
      <c r="D71" s="153" t="s">
        <v>351</v>
      </c>
      <c r="E71" s="153" t="s">
        <v>161</v>
      </c>
    </row>
    <row r="72" spans="2:5">
      <c r="B72" s="147">
        <v>65</v>
      </c>
      <c r="C72" s="148" t="s">
        <v>352</v>
      </c>
      <c r="D72" s="152" t="s">
        <v>147</v>
      </c>
      <c r="E72" s="152" t="s">
        <v>147</v>
      </c>
    </row>
    <row r="73" spans="2:5">
      <c r="B73" s="147">
        <v>66</v>
      </c>
      <c r="C73" s="148" t="s">
        <v>353</v>
      </c>
      <c r="D73" s="152" t="s">
        <v>354</v>
      </c>
      <c r="E73" s="152" t="s">
        <v>355</v>
      </c>
    </row>
    <row r="74" spans="2:5">
      <c r="B74" s="147">
        <v>67</v>
      </c>
      <c r="C74" s="148" t="s">
        <v>356</v>
      </c>
      <c r="D74" s="151" t="s">
        <v>131</v>
      </c>
      <c r="E74" s="151" t="s">
        <v>131</v>
      </c>
    </row>
    <row r="75" spans="2:5">
      <c r="B75" s="147">
        <v>68</v>
      </c>
      <c r="C75" s="148" t="s">
        <v>357</v>
      </c>
      <c r="D75" s="151" t="s">
        <v>109</v>
      </c>
      <c r="E75" s="151" t="s">
        <v>109</v>
      </c>
    </row>
    <row r="76" spans="2:5">
      <c r="B76" s="147">
        <v>69</v>
      </c>
      <c r="C76" s="148" t="s">
        <v>358</v>
      </c>
      <c r="D76" s="152" t="s">
        <v>359</v>
      </c>
      <c r="E76" s="152" t="s">
        <v>359</v>
      </c>
    </row>
    <row r="77" spans="2:5">
      <c r="B77" s="147">
        <v>70</v>
      </c>
      <c r="C77" s="148" t="s">
        <v>360</v>
      </c>
      <c r="D77" s="152" t="s">
        <v>361</v>
      </c>
      <c r="E77" s="152" t="s">
        <v>361</v>
      </c>
    </row>
    <row r="78" ht="27" spans="2:5">
      <c r="B78" s="147">
        <v>71</v>
      </c>
      <c r="C78" s="148" t="s">
        <v>362</v>
      </c>
      <c r="D78" s="153" t="s">
        <v>141</v>
      </c>
      <c r="E78" s="153" t="s">
        <v>141</v>
      </c>
    </row>
    <row r="79" spans="2:5">
      <c r="B79" s="147">
        <v>72</v>
      </c>
      <c r="C79" s="148" t="s">
        <v>363</v>
      </c>
      <c r="D79" s="153" t="s">
        <v>145</v>
      </c>
      <c r="E79" s="153" t="s">
        <v>145</v>
      </c>
    </row>
    <row r="80" spans="2:5">
      <c r="B80" s="147">
        <v>73</v>
      </c>
      <c r="C80" s="148" t="s">
        <v>364</v>
      </c>
      <c r="D80" s="152" t="s">
        <v>365</v>
      </c>
      <c r="E80" s="152" t="s">
        <v>365</v>
      </c>
    </row>
    <row r="81" spans="2:5">
      <c r="B81" s="147">
        <v>74</v>
      </c>
      <c r="C81" s="148" t="s">
        <v>366</v>
      </c>
      <c r="D81" s="152" t="s">
        <v>179</v>
      </c>
      <c r="E81" s="152" t="s">
        <v>179</v>
      </c>
    </row>
    <row r="82" spans="2:5">
      <c r="B82" s="147">
        <v>75</v>
      </c>
      <c r="C82" s="148" t="s">
        <v>367</v>
      </c>
      <c r="D82" s="149" t="s">
        <v>368</v>
      </c>
      <c r="E82" s="149" t="s">
        <v>368</v>
      </c>
    </row>
    <row r="83" spans="2:5">
      <c r="B83" s="147">
        <v>76</v>
      </c>
      <c r="C83" s="148" t="s">
        <v>369</v>
      </c>
      <c r="D83" s="154" t="s">
        <v>370</v>
      </c>
      <c r="E83" s="154" t="s">
        <v>370</v>
      </c>
    </row>
    <row r="84" ht="28.5" spans="2:5">
      <c r="B84" s="147">
        <v>77</v>
      </c>
      <c r="C84" s="148" t="s">
        <v>371</v>
      </c>
      <c r="D84" s="154" t="s">
        <v>173</v>
      </c>
      <c r="E84" s="154" t="s">
        <v>173</v>
      </c>
    </row>
    <row r="85" spans="2:5">
      <c r="B85" s="147">
        <v>78</v>
      </c>
      <c r="C85" s="148" t="s">
        <v>372</v>
      </c>
      <c r="D85" s="154" t="s">
        <v>373</v>
      </c>
      <c r="E85" s="154" t="s">
        <v>374</v>
      </c>
    </row>
    <row r="86" spans="2:5">
      <c r="B86" s="147">
        <v>79</v>
      </c>
      <c r="C86" s="148" t="s">
        <v>375</v>
      </c>
      <c r="D86" s="149" t="s">
        <v>376</v>
      </c>
      <c r="E86" s="149" t="s">
        <v>377</v>
      </c>
    </row>
    <row r="87" spans="2:5">
      <c r="B87" s="147">
        <v>80</v>
      </c>
      <c r="C87" s="148" t="s">
        <v>378</v>
      </c>
      <c r="D87" s="149" t="s">
        <v>175</v>
      </c>
      <c r="E87" s="149" t="s">
        <v>175</v>
      </c>
    </row>
    <row r="88" spans="2:5">
      <c r="B88" s="147">
        <v>81</v>
      </c>
      <c r="C88" s="148" t="s">
        <v>379</v>
      </c>
      <c r="D88" s="149" t="s">
        <v>380</v>
      </c>
      <c r="E88" s="149" t="s">
        <v>380</v>
      </c>
    </row>
    <row r="89" spans="2:5">
      <c r="B89" s="147">
        <v>82</v>
      </c>
      <c r="C89" s="148" t="s">
        <v>381</v>
      </c>
      <c r="D89" s="149" t="s">
        <v>382</v>
      </c>
      <c r="E89" s="149" t="s">
        <v>383</v>
      </c>
    </row>
    <row r="90" spans="2:5">
      <c r="B90" s="147">
        <v>83</v>
      </c>
      <c r="C90" s="148" t="s">
        <v>384</v>
      </c>
      <c r="D90" s="152" t="s">
        <v>157</v>
      </c>
      <c r="E90" s="152" t="s">
        <v>157</v>
      </c>
    </row>
    <row r="91" ht="28.5" spans="2:5">
      <c r="B91" s="147">
        <v>84</v>
      </c>
      <c r="C91" s="148" t="s">
        <v>385</v>
      </c>
      <c r="D91" s="149" t="s">
        <v>386</v>
      </c>
      <c r="E91" s="149" t="s">
        <v>159</v>
      </c>
    </row>
    <row r="92" ht="28.5" spans="2:5">
      <c r="B92" s="147">
        <v>85</v>
      </c>
      <c r="C92" s="148" t="s">
        <v>387</v>
      </c>
      <c r="D92" s="149" t="s">
        <v>388</v>
      </c>
      <c r="E92" s="149" t="s">
        <v>189</v>
      </c>
    </row>
    <row r="93" customHeight="1" spans="2:5">
      <c r="B93" s="155" t="s">
        <v>389</v>
      </c>
      <c r="C93" s="156"/>
      <c r="D93" s="156"/>
      <c r="E93" s="157"/>
    </row>
    <row r="94" spans="2:5">
      <c r="B94" s="156"/>
      <c r="C94" s="156"/>
      <c r="D94" s="156"/>
      <c r="E94" s="157"/>
    </row>
    <row r="95" spans="2:5">
      <c r="B95" s="156"/>
      <c r="C95" s="156"/>
      <c r="D95" s="156"/>
      <c r="E95" s="157"/>
    </row>
    <row r="96" spans="2:5">
      <c r="B96" s="156"/>
      <c r="C96" s="156"/>
      <c r="D96" s="156"/>
      <c r="E96" s="157"/>
    </row>
    <row r="97" spans="2:5">
      <c r="B97" s="156"/>
      <c r="C97" s="156"/>
      <c r="D97" s="156"/>
      <c r="E97" s="157"/>
    </row>
    <row r="98" spans="2:5">
      <c r="B98" s="156"/>
      <c r="C98" s="156"/>
      <c r="D98" s="156"/>
      <c r="E98" s="157"/>
    </row>
    <row r="99" spans="4:5">
      <c r="D99" s="157"/>
      <c r="E99" s="157"/>
    </row>
    <row r="100" spans="4:5">
      <c r="D100" s="157"/>
      <c r="E100" s="157"/>
    </row>
    <row r="101" spans="4:5">
      <c r="D101" s="157"/>
      <c r="E101" s="157"/>
    </row>
    <row r="102" spans="4:5">
      <c r="D102" s="157"/>
      <c r="E102" s="157"/>
    </row>
    <row r="103" spans="4:5">
      <c r="D103" s="157"/>
      <c r="E103" s="157"/>
    </row>
    <row r="104" spans="4:5">
      <c r="D104" s="157"/>
      <c r="E104" s="157"/>
    </row>
    <row r="105" spans="4:5">
      <c r="D105" s="157"/>
      <c r="E105" s="157"/>
    </row>
    <row r="106" spans="4:5">
      <c r="D106" s="157"/>
      <c r="E106" s="157"/>
    </row>
    <row r="107" spans="4:5">
      <c r="D107" s="157"/>
      <c r="E107" s="157"/>
    </row>
    <row r="108" spans="4:5">
      <c r="D108" s="157"/>
      <c r="E108" s="157"/>
    </row>
    <row r="109" spans="4:5">
      <c r="D109" s="157"/>
      <c r="E109" s="157"/>
    </row>
    <row r="110" spans="4:5">
      <c r="D110" s="157"/>
      <c r="E110" s="157"/>
    </row>
  </sheetData>
  <sheetProtection password="EFF8" sheet="1"/>
  <mergeCells count="8">
    <mergeCell ref="B2:D2"/>
    <mergeCell ref="B3:D3"/>
    <mergeCell ref="B4:D4"/>
    <mergeCell ref="B5:B7"/>
    <mergeCell ref="C5:C7"/>
    <mergeCell ref="D5:D7"/>
    <mergeCell ref="E5:E7"/>
    <mergeCell ref="B93:D98"/>
  </mergeCells>
  <printOptions horizontalCentered="1"/>
  <pageMargins left="0.699305555555556" right="0.699305555555556" top="0.75" bottom="0.75" header="0.3" footer="0.3"/>
  <pageSetup paperSize="9" scale="96" fitToHeight="3" orientation="portrait" cellComments="asDisplayed"/>
  <headerFooter alignWithMargins="0"/>
  <rowBreaks count="1" manualBreakCount="1">
    <brk id="46" max="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16"/>
  <sheetViews>
    <sheetView workbookViewId="0">
      <selection activeCell="A1" sqref="A1"/>
    </sheetView>
  </sheetViews>
  <sheetFormatPr defaultColWidth="9" defaultRowHeight="13.5"/>
  <sheetData>
    <row r="1" spans="1:1">
      <c r="A1" t="s">
        <v>390</v>
      </c>
    </row>
    <row r="2" spans="1:1">
      <c r="A2" t="s">
        <v>391</v>
      </c>
    </row>
    <row r="3" spans="1:1">
      <c r="A3" t="s">
        <v>392</v>
      </c>
    </row>
    <row r="4" spans="1:1">
      <c r="A4" t="s">
        <v>393</v>
      </c>
    </row>
    <row r="5" spans="1:1">
      <c r="A5" t="s">
        <v>394</v>
      </c>
    </row>
    <row r="6" spans="1:1">
      <c r="A6" t="s">
        <v>395</v>
      </c>
    </row>
    <row r="7" spans="1:1">
      <c r="A7" t="s">
        <v>396</v>
      </c>
    </row>
    <row r="8" spans="1:1">
      <c r="A8" t="s">
        <v>397</v>
      </c>
    </row>
    <row r="9" spans="1:1">
      <c r="A9" t="s">
        <v>398</v>
      </c>
    </row>
    <row r="10" spans="1:1">
      <c r="A10" t="s">
        <v>399</v>
      </c>
    </row>
    <row r="11" spans="1:1">
      <c r="A11" t="s">
        <v>400</v>
      </c>
    </row>
    <row r="12" spans="1:1">
      <c r="A12" t="s">
        <v>401</v>
      </c>
    </row>
    <row r="13" spans="1:1">
      <c r="A13" t="s">
        <v>402</v>
      </c>
    </row>
    <row r="14" spans="1:1">
      <c r="A14" t="s">
        <v>403</v>
      </c>
    </row>
    <row r="15" spans="1:1">
      <c r="A15" t="s">
        <v>404</v>
      </c>
    </row>
    <row r="16" spans="1:1">
      <c r="A16" t="s">
        <v>405</v>
      </c>
    </row>
  </sheetData>
  <sheetProtection password="EFF8" sheet="1" objects="1" scenarios="1"/>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R44"/>
  <sheetViews>
    <sheetView showGridLines="0" view="pageBreakPreview" zoomScale="85" zoomScaleNormal="100" zoomScaleSheetLayoutView="85" workbookViewId="0">
      <selection activeCell="A1" sqref="A1"/>
    </sheetView>
  </sheetViews>
  <sheetFormatPr defaultColWidth="9" defaultRowHeight="13.5"/>
  <cols>
    <col min="1" max="18" width="4.875" style="1" customWidth="1"/>
    <col min="19" max="16384" width="9" style="2"/>
  </cols>
  <sheetData>
    <row r="1" ht="17.45" customHeight="1" spans="2:2">
      <c r="B1" s="1" t="s">
        <v>406</v>
      </c>
    </row>
    <row r="2" ht="17.25" spans="1:18">
      <c r="A2" s="3"/>
      <c r="B2" s="4" t="s">
        <v>407</v>
      </c>
      <c r="C2" s="4"/>
      <c r="D2" s="4"/>
      <c r="E2" s="4"/>
      <c r="F2" s="4"/>
      <c r="G2" s="4"/>
      <c r="H2" s="4"/>
      <c r="I2" s="4"/>
      <c r="J2" s="4"/>
      <c r="K2" s="4"/>
      <c r="L2" s="4"/>
      <c r="M2" s="4"/>
      <c r="N2" s="4"/>
      <c r="O2" s="4"/>
      <c r="P2" s="4"/>
      <c r="Q2" s="4"/>
      <c r="R2" s="40"/>
    </row>
    <row r="3" spans="1:18">
      <c r="A3" s="5"/>
      <c r="B3" s="6"/>
      <c r="C3" s="6"/>
      <c r="D3" s="6"/>
      <c r="E3" s="6"/>
      <c r="F3" s="6"/>
      <c r="G3" s="6"/>
      <c r="H3" s="6"/>
      <c r="I3" s="6"/>
      <c r="J3" s="6"/>
      <c r="K3" s="6"/>
      <c r="L3" s="127" t="str">
        <f>IF(認定判定!$J$2&gt;0,認定判定!$J$2,"令和　　　年　　　月　　　日")</f>
        <v>令和　　　年　　　月　　　日</v>
      </c>
      <c r="M3" s="127"/>
      <c r="N3" s="127"/>
      <c r="O3" s="127"/>
      <c r="P3" s="127"/>
      <c r="Q3" s="6"/>
      <c r="R3" s="41"/>
    </row>
    <row r="4" ht="17.45" customHeight="1" spans="1:18">
      <c r="A4" s="5"/>
      <c r="B4" s="6"/>
      <c r="C4" s="7" t="str">
        <f>IF(認定判定!$C$5&gt;0,認定判定!$C$5,"")</f>
        <v/>
      </c>
      <c r="D4" s="7"/>
      <c r="E4" s="7"/>
      <c r="F4" s="6" t="s">
        <v>408</v>
      </c>
      <c r="G4" s="6"/>
      <c r="H4" s="6"/>
      <c r="I4" s="6"/>
      <c r="J4" s="6"/>
      <c r="K4" s="6"/>
      <c r="L4" s="6"/>
      <c r="M4" s="6"/>
      <c r="N4" s="6"/>
      <c r="O4" s="6"/>
      <c r="P4" s="6"/>
      <c r="Q4" s="6"/>
      <c r="R4" s="41"/>
    </row>
    <row r="5" ht="17.45" customHeight="1" spans="1:18">
      <c r="A5" s="5"/>
      <c r="B5" s="8" t="str">
        <f>IF(認定判定!$H$10="","使用できません","")</f>
        <v>使用できません</v>
      </c>
      <c r="C5" s="8"/>
      <c r="D5" s="8"/>
      <c r="E5" s="8"/>
      <c r="F5" s="8"/>
      <c r="G5" s="8"/>
      <c r="H5" s="8"/>
      <c r="I5" s="6" t="s">
        <v>409</v>
      </c>
      <c r="J5" s="6"/>
      <c r="K5" s="129"/>
      <c r="L5" s="129"/>
      <c r="M5" s="129"/>
      <c r="N5" s="129"/>
      <c r="O5" s="129"/>
      <c r="P5" s="129"/>
      <c r="Q5" s="6"/>
      <c r="R5" s="41"/>
    </row>
    <row r="6" ht="17.45" customHeight="1" spans="1:18">
      <c r="A6" s="5"/>
      <c r="B6" s="8"/>
      <c r="C6" s="8"/>
      <c r="D6" s="8"/>
      <c r="E6" s="8"/>
      <c r="F6" s="8"/>
      <c r="G6" s="8"/>
      <c r="H6" s="8"/>
      <c r="I6" s="6" t="s">
        <v>410</v>
      </c>
      <c r="J6" s="6"/>
      <c r="K6" s="25" t="str">
        <f>IF(認定判定!$C$2&gt;0,認定判定!$C$2,"")</f>
        <v/>
      </c>
      <c r="L6" s="25"/>
      <c r="M6" s="25"/>
      <c r="N6" s="25"/>
      <c r="O6" s="25"/>
      <c r="P6" s="25"/>
      <c r="Q6" s="6"/>
      <c r="R6" s="41"/>
    </row>
    <row r="7" ht="17.45" customHeight="1" spans="1:18">
      <c r="A7" s="5"/>
      <c r="B7" s="8"/>
      <c r="C7" s="8"/>
      <c r="D7" s="8"/>
      <c r="E7" s="8"/>
      <c r="F7" s="8"/>
      <c r="G7" s="8"/>
      <c r="H7" s="8"/>
      <c r="I7" s="6" t="s">
        <v>411</v>
      </c>
      <c r="J7" s="6"/>
      <c r="K7" s="25" t="str">
        <f>IF(認定判定!$C$3&gt;0,認定判定!$C$3,"")</f>
        <v/>
      </c>
      <c r="L7" s="25"/>
      <c r="M7" s="25"/>
      <c r="N7" s="25"/>
      <c r="O7" s="25"/>
      <c r="P7" s="25"/>
      <c r="R7" s="41"/>
    </row>
    <row r="8" ht="17.45" customHeight="1" spans="1:18">
      <c r="A8" s="5"/>
      <c r="B8" s="8"/>
      <c r="C8" s="8"/>
      <c r="D8" s="8"/>
      <c r="E8" s="8"/>
      <c r="F8" s="8"/>
      <c r="G8" s="8"/>
      <c r="H8" s="8"/>
      <c r="I8" s="26"/>
      <c r="J8" s="26"/>
      <c r="K8" s="27" t="str">
        <f>IF(認定判定!$C$4&gt;0,認定判定!$C$4,"")</f>
        <v/>
      </c>
      <c r="L8" s="27"/>
      <c r="M8" s="27"/>
      <c r="N8" s="27"/>
      <c r="O8" s="27"/>
      <c r="P8" s="27"/>
      <c r="Q8" s="26"/>
      <c r="R8" s="41"/>
    </row>
    <row r="9" ht="17.45" customHeight="1" spans="1:18">
      <c r="A9" s="5"/>
      <c r="B9" s="6"/>
      <c r="C9" s="6"/>
      <c r="D9" s="6"/>
      <c r="E9" s="6"/>
      <c r="F9" s="6"/>
      <c r="G9" s="6"/>
      <c r="H9" s="6"/>
      <c r="I9" s="6"/>
      <c r="J9" s="6"/>
      <c r="K9" s="6"/>
      <c r="L9" s="6"/>
      <c r="M9" s="6"/>
      <c r="N9" s="6"/>
      <c r="O9" s="6"/>
      <c r="P9" s="6"/>
      <c r="Q9" s="6"/>
      <c r="R9" s="41"/>
    </row>
    <row r="10" ht="17.45" customHeight="1" spans="1:18">
      <c r="A10" s="5"/>
      <c r="B10" s="9" t="s">
        <v>412</v>
      </c>
      <c r="C10" s="9"/>
      <c r="D10" s="9"/>
      <c r="E10" s="9"/>
      <c r="F10" s="9"/>
      <c r="G10" s="9"/>
      <c r="H10" s="9"/>
      <c r="I10" s="9"/>
      <c r="J10" s="9"/>
      <c r="K10" s="9"/>
      <c r="L10" s="9"/>
      <c r="M10" s="9"/>
      <c r="N10" s="9"/>
      <c r="O10" s="9"/>
      <c r="P10" s="9"/>
      <c r="Q10" s="9"/>
      <c r="R10" s="41"/>
    </row>
    <row r="11" ht="17.45" customHeight="1" spans="1:18">
      <c r="A11" s="5"/>
      <c r="B11" s="9"/>
      <c r="C11" s="9"/>
      <c r="D11" s="9"/>
      <c r="E11" s="9"/>
      <c r="F11" s="9"/>
      <c r="G11" s="9"/>
      <c r="H11" s="9"/>
      <c r="I11" s="9"/>
      <c r="J11" s="9"/>
      <c r="K11" s="9"/>
      <c r="L11" s="9"/>
      <c r="M11" s="9"/>
      <c r="N11" s="9"/>
      <c r="O11" s="9"/>
      <c r="P11" s="9"/>
      <c r="Q11" s="9"/>
      <c r="R11" s="41"/>
    </row>
    <row r="12" ht="17.45" customHeight="1" spans="1:18">
      <c r="A12" s="5"/>
      <c r="B12" s="9"/>
      <c r="C12" s="9"/>
      <c r="D12" s="9"/>
      <c r="E12" s="9"/>
      <c r="F12" s="9"/>
      <c r="G12" s="9"/>
      <c r="H12" s="9"/>
      <c r="I12" s="9"/>
      <c r="J12" s="9"/>
      <c r="K12" s="9"/>
      <c r="L12" s="9"/>
      <c r="M12" s="9"/>
      <c r="N12" s="9"/>
      <c r="O12" s="9"/>
      <c r="P12" s="9"/>
      <c r="Q12" s="9"/>
      <c r="R12" s="41"/>
    </row>
    <row r="13" ht="17.45" customHeight="1" spans="1:18">
      <c r="A13" s="5"/>
      <c r="B13" s="9"/>
      <c r="C13" s="9"/>
      <c r="D13" s="9"/>
      <c r="E13" s="9"/>
      <c r="F13" s="9"/>
      <c r="G13" s="9"/>
      <c r="H13" s="9"/>
      <c r="I13" s="9"/>
      <c r="J13" s="9"/>
      <c r="K13" s="9"/>
      <c r="L13" s="9"/>
      <c r="M13" s="9"/>
      <c r="N13" s="9"/>
      <c r="O13" s="9"/>
      <c r="P13" s="9"/>
      <c r="Q13" s="9"/>
      <c r="R13" s="41"/>
    </row>
    <row r="14" ht="17.45" customHeight="1" spans="1:18">
      <c r="A14" s="5"/>
      <c r="B14" s="9"/>
      <c r="C14" s="9"/>
      <c r="D14" s="9"/>
      <c r="E14" s="9"/>
      <c r="F14" s="9"/>
      <c r="G14" s="9"/>
      <c r="H14" s="9"/>
      <c r="I14" s="9"/>
      <c r="J14" s="9"/>
      <c r="K14" s="9"/>
      <c r="L14" s="9"/>
      <c r="M14" s="9"/>
      <c r="N14" s="9"/>
      <c r="O14" s="9"/>
      <c r="P14" s="9"/>
      <c r="Q14" s="9"/>
      <c r="R14" s="41"/>
    </row>
    <row r="15" ht="17.45" customHeight="1" spans="1:18">
      <c r="A15" s="5"/>
      <c r="B15" s="10" t="s">
        <v>413</v>
      </c>
      <c r="C15" s="10"/>
      <c r="D15" s="10"/>
      <c r="E15" s="10"/>
      <c r="F15" s="10"/>
      <c r="G15" s="10"/>
      <c r="H15" s="10"/>
      <c r="I15" s="10"/>
      <c r="J15" s="10"/>
      <c r="K15" s="10"/>
      <c r="L15" s="10"/>
      <c r="M15" s="10"/>
      <c r="N15" s="10"/>
      <c r="O15" s="10"/>
      <c r="P15" s="10"/>
      <c r="Q15" s="10"/>
      <c r="R15" s="41"/>
    </row>
    <row r="16" ht="17.45" customHeight="1" spans="1:18">
      <c r="A16" s="5"/>
      <c r="B16" s="6" t="s">
        <v>414</v>
      </c>
      <c r="C16" s="6"/>
      <c r="D16" s="6"/>
      <c r="E16" s="6"/>
      <c r="F16" s="6"/>
      <c r="G16" s="6"/>
      <c r="H16" s="6"/>
      <c r="I16" s="6"/>
      <c r="J16" s="6"/>
      <c r="L16" s="128" t="str">
        <f>IF(認定判定!$J$3&gt;0,認定判定!$J$3,"　　　　　　　　年　　　月　　　日")</f>
        <v>　　　　　　　　年　　　月　　　日</v>
      </c>
      <c r="M16" s="128"/>
      <c r="N16" s="128"/>
      <c r="O16" s="128"/>
      <c r="P16" s="128"/>
      <c r="Q16" s="6"/>
      <c r="R16" s="41"/>
    </row>
    <row r="17" ht="17.45" customHeight="1" spans="1:18">
      <c r="A17" s="5"/>
      <c r="B17" s="6" t="s">
        <v>415</v>
      </c>
      <c r="C17" s="6"/>
      <c r="D17" s="6"/>
      <c r="E17" s="6"/>
      <c r="F17" s="6"/>
      <c r="G17" s="6"/>
      <c r="H17" s="6"/>
      <c r="I17" s="6"/>
      <c r="J17" s="6"/>
      <c r="K17" s="6"/>
      <c r="L17" s="6"/>
      <c r="R17" s="41"/>
    </row>
    <row r="18" ht="17.45" customHeight="1" spans="1:18">
      <c r="A18" s="5"/>
      <c r="B18" s="6"/>
      <c r="C18" s="6" t="s">
        <v>416</v>
      </c>
      <c r="D18" s="6"/>
      <c r="E18" s="6"/>
      <c r="F18" s="6"/>
      <c r="G18" s="6"/>
      <c r="H18" s="6"/>
      <c r="I18" s="29"/>
      <c r="J18" s="29"/>
      <c r="K18" s="29"/>
      <c r="L18" s="29"/>
      <c r="M18" s="29"/>
      <c r="N18" s="29"/>
      <c r="O18" s="29"/>
      <c r="P18" s="29"/>
      <c r="Q18" s="29"/>
      <c r="R18" s="41"/>
    </row>
    <row r="19" ht="17.45" customHeight="1" spans="1:18">
      <c r="A19" s="5"/>
      <c r="B19" s="6"/>
      <c r="C19" s="6"/>
      <c r="D19" s="11" t="s">
        <v>417</v>
      </c>
      <c r="E19" s="11"/>
      <c r="F19" s="12" t="s">
        <v>418</v>
      </c>
      <c r="G19" s="12"/>
      <c r="H19" s="6"/>
      <c r="I19" s="29"/>
      <c r="L19" s="30" t="s">
        <v>419</v>
      </c>
      <c r="M19" s="31"/>
      <c r="N19" s="32">
        <f>認定判定!$C$26</f>
        <v>0</v>
      </c>
      <c r="O19" s="32"/>
      <c r="P19" s="32"/>
      <c r="Q19" s="32"/>
      <c r="R19" s="41"/>
    </row>
    <row r="20" ht="17.45" customHeight="1" spans="1:18">
      <c r="A20" s="5"/>
      <c r="B20" s="6"/>
      <c r="C20" s="6"/>
      <c r="D20" s="13" t="s">
        <v>420</v>
      </c>
      <c r="E20" s="13"/>
      <c r="F20" s="12"/>
      <c r="G20" s="12"/>
      <c r="H20" s="6"/>
      <c r="I20" s="29"/>
      <c r="J20" s="29"/>
      <c r="K20" s="29"/>
      <c r="L20" s="29"/>
      <c r="M20" s="29"/>
      <c r="N20" s="29"/>
      <c r="O20" s="29"/>
      <c r="P20" s="29"/>
      <c r="Q20" s="29"/>
      <c r="R20" s="41"/>
    </row>
    <row r="21" ht="17.45" customHeight="1" spans="1:18">
      <c r="A21" s="5"/>
      <c r="B21" s="6"/>
      <c r="C21" s="6"/>
      <c r="D21" s="14" t="s">
        <v>421</v>
      </c>
      <c r="E21" s="15"/>
      <c r="F21" s="15"/>
      <c r="G21" s="15"/>
      <c r="H21" s="15"/>
      <c r="I21" s="33"/>
      <c r="J21" s="33"/>
      <c r="K21" s="33"/>
      <c r="L21" s="33"/>
      <c r="M21" s="33"/>
      <c r="N21" s="33"/>
      <c r="O21" s="34">
        <f>認定判定!$C$18</f>
        <v>0</v>
      </c>
      <c r="P21" s="34"/>
      <c r="Q21" s="42" t="str">
        <f>認定判定!$D$9</f>
        <v>円</v>
      </c>
      <c r="R21" s="41"/>
    </row>
    <row r="22" ht="17.45" customHeight="1" spans="1:18">
      <c r="A22" s="5"/>
      <c r="B22" s="6"/>
      <c r="C22" s="6"/>
      <c r="D22" s="14" t="s">
        <v>422</v>
      </c>
      <c r="E22" s="15"/>
      <c r="F22" s="15"/>
      <c r="G22" s="15"/>
      <c r="H22" s="15"/>
      <c r="I22" s="33"/>
      <c r="J22" s="33"/>
      <c r="K22" s="33"/>
      <c r="L22" s="33"/>
      <c r="M22" s="33"/>
      <c r="N22" s="33"/>
      <c r="O22" s="34">
        <f>認定判定!$C$12</f>
        <v>0</v>
      </c>
      <c r="P22" s="34"/>
      <c r="Q22" s="42" t="str">
        <f>認定判定!$D$9</f>
        <v>円</v>
      </c>
      <c r="R22" s="41"/>
    </row>
    <row r="23" ht="17.45" customHeight="1" spans="1:18">
      <c r="A23" s="5"/>
      <c r="B23" s="6"/>
      <c r="C23" s="6"/>
      <c r="D23" s="6"/>
      <c r="E23" s="6"/>
      <c r="F23" s="6"/>
      <c r="G23" s="6"/>
      <c r="H23" s="6"/>
      <c r="I23" s="29"/>
      <c r="O23" s="29"/>
      <c r="P23" s="29"/>
      <c r="Q23" s="29"/>
      <c r="R23" s="41"/>
    </row>
    <row r="24" ht="17.45" customHeight="1" spans="1:18">
      <c r="A24" s="5"/>
      <c r="B24" s="6"/>
      <c r="C24" s="6" t="s">
        <v>423</v>
      </c>
      <c r="D24" s="6"/>
      <c r="E24" s="6"/>
      <c r="F24" s="6"/>
      <c r="G24" s="6"/>
      <c r="H24" s="6"/>
      <c r="I24" s="29"/>
      <c r="J24" s="29"/>
      <c r="K24" s="29"/>
      <c r="L24" s="29"/>
      <c r="M24" s="29"/>
      <c r="N24" s="29"/>
      <c r="O24" s="29"/>
      <c r="P24" s="29"/>
      <c r="Q24" s="29"/>
      <c r="R24" s="41"/>
    </row>
    <row r="25" ht="17.45" customHeight="1" spans="1:18">
      <c r="A25" s="5"/>
      <c r="B25" s="6"/>
      <c r="C25" s="6"/>
      <c r="D25" s="11" t="s">
        <v>424</v>
      </c>
      <c r="E25" s="11"/>
      <c r="F25" s="11"/>
      <c r="G25" s="11"/>
      <c r="H25" s="11"/>
      <c r="I25" s="36" t="s">
        <v>418</v>
      </c>
      <c r="J25" s="36"/>
      <c r="K25" s="29"/>
      <c r="L25" s="30" t="s">
        <v>419</v>
      </c>
      <c r="M25" s="30"/>
      <c r="N25" s="37">
        <f>認定判定!$C$31</f>
        <v>0</v>
      </c>
      <c r="O25" s="37"/>
      <c r="P25" s="37"/>
      <c r="Q25" s="37"/>
      <c r="R25" s="41"/>
    </row>
    <row r="26" ht="17.45" customHeight="1" spans="1:18">
      <c r="A26" s="5"/>
      <c r="B26" s="6"/>
      <c r="C26" s="6"/>
      <c r="D26" s="13" t="s">
        <v>425</v>
      </c>
      <c r="E26" s="13"/>
      <c r="F26" s="13"/>
      <c r="G26" s="13"/>
      <c r="H26" s="13"/>
      <c r="I26" s="36"/>
      <c r="J26" s="36"/>
      <c r="K26" s="29"/>
      <c r="L26" s="29"/>
      <c r="M26" s="29"/>
      <c r="N26" s="38"/>
      <c r="O26" s="38"/>
      <c r="P26" s="38"/>
      <c r="Q26" s="29"/>
      <c r="R26" s="41"/>
    </row>
    <row r="27" ht="17.45" customHeight="1" spans="1:18">
      <c r="A27" s="5"/>
      <c r="B27" s="6"/>
      <c r="C27" s="6"/>
      <c r="D27" s="14" t="s">
        <v>426</v>
      </c>
      <c r="E27" s="15"/>
      <c r="F27" s="15"/>
      <c r="G27" s="15"/>
      <c r="H27" s="15"/>
      <c r="I27" s="33"/>
      <c r="J27" s="33"/>
      <c r="K27" s="33"/>
      <c r="L27" s="33"/>
      <c r="M27" s="22"/>
      <c r="N27" s="22"/>
      <c r="O27" s="34">
        <f>認定判定!$C$19+認定判定!$C$20</f>
        <v>0</v>
      </c>
      <c r="P27" s="34"/>
      <c r="Q27" s="42" t="str">
        <f>認定判定!$D$9</f>
        <v>円</v>
      </c>
      <c r="R27" s="41"/>
    </row>
    <row r="28" ht="17.45" customHeight="1" spans="1:18">
      <c r="A28" s="5"/>
      <c r="B28" s="6"/>
      <c r="C28" s="6"/>
      <c r="D28" s="14" t="s">
        <v>427</v>
      </c>
      <c r="E28" s="15"/>
      <c r="F28" s="15"/>
      <c r="G28" s="15"/>
      <c r="H28" s="15"/>
      <c r="I28" s="33"/>
      <c r="J28" s="33"/>
      <c r="K28" s="33"/>
      <c r="L28" s="33"/>
      <c r="M28" s="22"/>
      <c r="N28" s="22"/>
      <c r="O28" s="56">
        <f>認定判定!$C$13+認定判定!$C$14</f>
        <v>0</v>
      </c>
      <c r="P28" s="56"/>
      <c r="Q28" s="42" t="str">
        <f>認定判定!$D$9</f>
        <v>円</v>
      </c>
      <c r="R28" s="41"/>
    </row>
    <row r="29" ht="17.45" customHeight="1" spans="1:18">
      <c r="A29" s="5"/>
      <c r="B29" s="6"/>
      <c r="C29" s="6"/>
      <c r="D29" s="6"/>
      <c r="E29" s="6"/>
      <c r="F29" s="6"/>
      <c r="G29" s="6"/>
      <c r="H29" s="6"/>
      <c r="I29" s="29"/>
      <c r="J29" s="29"/>
      <c r="K29" s="29"/>
      <c r="L29" s="29"/>
      <c r="O29" s="46"/>
      <c r="P29" s="46"/>
      <c r="Q29" s="29"/>
      <c r="R29" s="41"/>
    </row>
    <row r="30" ht="17.45" customHeight="1" spans="1:18">
      <c r="A30" s="5"/>
      <c r="B30" s="6" t="s">
        <v>428</v>
      </c>
      <c r="C30" s="6"/>
      <c r="D30" s="6"/>
      <c r="E30" s="6"/>
      <c r="F30" s="6"/>
      <c r="G30" s="6"/>
      <c r="H30" s="6"/>
      <c r="I30" s="6"/>
      <c r="J30" s="6"/>
      <c r="K30" s="6"/>
      <c r="L30" s="6"/>
      <c r="M30" s="6"/>
      <c r="N30" s="6"/>
      <c r="O30" s="6"/>
      <c r="P30" s="6"/>
      <c r="Q30" s="6"/>
      <c r="R30" s="41"/>
    </row>
    <row r="31" ht="17.45" customHeight="1" spans="1:18">
      <c r="A31" s="5"/>
      <c r="B31" s="6"/>
      <c r="C31" s="54"/>
      <c r="D31" s="54"/>
      <c r="E31" s="54"/>
      <c r="F31" s="54"/>
      <c r="G31" s="54"/>
      <c r="H31" s="54"/>
      <c r="I31" s="54"/>
      <c r="J31" s="54"/>
      <c r="K31" s="54"/>
      <c r="L31" s="54"/>
      <c r="M31" s="54"/>
      <c r="N31" s="54"/>
      <c r="O31" s="54"/>
      <c r="P31" s="54"/>
      <c r="Q31" s="54"/>
      <c r="R31" s="41"/>
    </row>
    <row r="32" ht="17.45" customHeight="1" spans="1:18">
      <c r="A32" s="17"/>
      <c r="B32" s="18"/>
      <c r="C32" s="55"/>
      <c r="D32" s="55"/>
      <c r="E32" s="55"/>
      <c r="F32" s="55"/>
      <c r="G32" s="55"/>
      <c r="H32" s="55"/>
      <c r="I32" s="55"/>
      <c r="J32" s="55"/>
      <c r="K32" s="55"/>
      <c r="L32" s="55"/>
      <c r="M32" s="55"/>
      <c r="N32" s="55"/>
      <c r="O32" s="55"/>
      <c r="P32" s="55"/>
      <c r="Q32" s="55"/>
      <c r="R32" s="44"/>
    </row>
    <row r="33" ht="17.45" customHeight="1" spans="2:2">
      <c r="B33" s="1" t="s">
        <v>429</v>
      </c>
    </row>
    <row r="34" ht="17.45" customHeight="1" spans="2:17">
      <c r="B34" s="1" t="s">
        <v>23</v>
      </c>
      <c r="C34" s="22" t="s">
        <v>430</v>
      </c>
      <c r="D34" s="22"/>
      <c r="E34" s="22"/>
      <c r="F34" s="22"/>
      <c r="G34" s="22"/>
      <c r="H34" s="22"/>
      <c r="I34" s="22"/>
      <c r="J34" s="22"/>
      <c r="K34" s="22"/>
      <c r="L34" s="22"/>
      <c r="M34" s="22"/>
      <c r="N34" s="22"/>
      <c r="O34" s="22"/>
      <c r="P34" s="22"/>
      <c r="Q34" s="22"/>
    </row>
    <row r="35" ht="17.45" customHeight="1" spans="2:17">
      <c r="B35" s="1" t="s">
        <v>24</v>
      </c>
      <c r="C35" s="23" t="s">
        <v>431</v>
      </c>
      <c r="D35" s="23"/>
      <c r="E35" s="23"/>
      <c r="F35" s="23"/>
      <c r="G35" s="23"/>
      <c r="H35" s="23"/>
      <c r="I35" s="23"/>
      <c r="J35" s="23"/>
      <c r="K35" s="23"/>
      <c r="L35" s="23"/>
      <c r="M35" s="23"/>
      <c r="N35" s="23"/>
      <c r="O35" s="23"/>
      <c r="P35" s="23"/>
      <c r="Q35" s="23"/>
    </row>
    <row r="36" ht="17.45" customHeight="1" spans="2:17">
      <c r="B36" s="23"/>
      <c r="C36" s="23"/>
      <c r="D36" s="23"/>
      <c r="E36" s="23"/>
      <c r="F36" s="23"/>
      <c r="G36" s="23"/>
      <c r="H36" s="23"/>
      <c r="I36" s="23"/>
      <c r="J36" s="23"/>
      <c r="K36" s="23"/>
      <c r="L36" s="23"/>
      <c r="M36" s="23"/>
      <c r="N36" s="23"/>
      <c r="O36" s="23"/>
      <c r="P36" s="23"/>
      <c r="Q36" s="23"/>
    </row>
    <row r="37" ht="17.45" customHeight="1" spans="2:17">
      <c r="B37" s="23"/>
      <c r="C37" s="23"/>
      <c r="D37" s="23"/>
      <c r="E37" s="23"/>
      <c r="F37" s="23"/>
      <c r="G37" s="23"/>
      <c r="H37" s="23"/>
      <c r="I37" s="23"/>
      <c r="J37" s="23"/>
      <c r="K37" s="23"/>
      <c r="L37" s="23"/>
      <c r="M37" s="23"/>
      <c r="N37" s="23"/>
      <c r="O37" s="23"/>
      <c r="P37" s="23"/>
      <c r="Q37" s="23"/>
    </row>
    <row r="38" ht="17.45" customHeight="1" spans="3:3">
      <c r="C38" s="1" t="s">
        <v>432</v>
      </c>
    </row>
    <row r="39" ht="17.45" customHeight="1" spans="3:3">
      <c r="C39" s="1" t="s">
        <v>433</v>
      </c>
    </row>
    <row r="40" ht="17.45" customHeight="1" spans="3:3">
      <c r="C40" s="1" t="s">
        <v>434</v>
      </c>
    </row>
    <row r="41" ht="17.45" customHeight="1" spans="2:2">
      <c r="B41" s="1" t="s">
        <v>435</v>
      </c>
    </row>
    <row r="42" ht="17.45" customHeight="1" spans="3:3">
      <c r="C42" s="1" t="s">
        <v>436</v>
      </c>
    </row>
    <row r="43" ht="17.45" customHeight="1"/>
    <row r="44" ht="17.45" customHeight="1"/>
  </sheetData>
  <sheetProtection password="EFF8" sheet="1" objects="1" scenarios="1"/>
  <mergeCells count="25">
    <mergeCell ref="B2:Q2"/>
    <mergeCell ref="L3:P3"/>
    <mergeCell ref="C4:E4"/>
    <mergeCell ref="K5:P5"/>
    <mergeCell ref="K6:P6"/>
    <mergeCell ref="K7:P7"/>
    <mergeCell ref="K8:P8"/>
    <mergeCell ref="B15:Q15"/>
    <mergeCell ref="L16:P16"/>
    <mergeCell ref="D19:E19"/>
    <mergeCell ref="N19:Q19"/>
    <mergeCell ref="D20:E20"/>
    <mergeCell ref="O21:P21"/>
    <mergeCell ref="O22:P22"/>
    <mergeCell ref="D25:H25"/>
    <mergeCell ref="N25:Q25"/>
    <mergeCell ref="D26:H26"/>
    <mergeCell ref="O27:P27"/>
    <mergeCell ref="O28:P28"/>
    <mergeCell ref="C31:Q32"/>
    <mergeCell ref="C35:Q36"/>
    <mergeCell ref="I25:J26"/>
    <mergeCell ref="B10:Q14"/>
    <mergeCell ref="F19:G20"/>
    <mergeCell ref="B5:H7"/>
  </mergeCells>
  <conditionalFormatting sqref="B5:H8">
    <cfRule type="cellIs" dxfId="2" priority="3"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4" tint="0.799981688894314"/>
  </sheetPr>
  <dimension ref="A1:R45"/>
  <sheetViews>
    <sheetView showGridLines="0" view="pageBreakPreview" zoomScaleNormal="100" zoomScaleSheetLayoutView="100" workbookViewId="0">
      <selection activeCell="A1" sqref="A1"/>
    </sheetView>
  </sheetViews>
  <sheetFormatPr defaultColWidth="9" defaultRowHeight="13.5"/>
  <cols>
    <col min="1" max="18" width="4.875" style="1" customWidth="1"/>
    <col min="19" max="16384" width="9" style="2"/>
  </cols>
  <sheetData>
    <row r="1" ht="17.45" customHeight="1" spans="2:2">
      <c r="B1" s="1" t="s">
        <v>437</v>
      </c>
    </row>
    <row r="2" ht="17.25" spans="1:18">
      <c r="A2" s="3"/>
      <c r="B2" s="4" t="s">
        <v>407</v>
      </c>
      <c r="C2" s="4"/>
      <c r="D2" s="4"/>
      <c r="E2" s="4"/>
      <c r="F2" s="4"/>
      <c r="G2" s="4"/>
      <c r="H2" s="4"/>
      <c r="I2" s="4"/>
      <c r="J2" s="4"/>
      <c r="K2" s="4"/>
      <c r="L2" s="4"/>
      <c r="M2" s="4"/>
      <c r="N2" s="4"/>
      <c r="O2" s="4"/>
      <c r="P2" s="4"/>
      <c r="Q2" s="4"/>
      <c r="R2" s="40"/>
    </row>
    <row r="3" spans="1:18">
      <c r="A3" s="5"/>
      <c r="B3" s="6"/>
      <c r="C3" s="6"/>
      <c r="D3" s="6"/>
      <c r="E3" s="6"/>
      <c r="F3" s="6"/>
      <c r="G3" s="6"/>
      <c r="H3" s="6"/>
      <c r="I3" s="6"/>
      <c r="J3" s="6"/>
      <c r="K3" s="6"/>
      <c r="L3" s="127" t="str">
        <f>IF(認定判定!$J$2&gt;0,認定判定!$J$2,"令和　　　年　　　月　　　日")</f>
        <v>令和　　　年　　　月　　　日</v>
      </c>
      <c r="M3" s="127"/>
      <c r="N3" s="127"/>
      <c r="O3" s="127"/>
      <c r="P3" s="127"/>
      <c r="Q3" s="6"/>
      <c r="R3" s="41"/>
    </row>
    <row r="4" ht="17.45" customHeight="1" spans="1:18">
      <c r="A4" s="5"/>
      <c r="B4" s="6"/>
      <c r="C4" s="7" t="str">
        <f>IF(認定判定!$C$5&gt;0,認定判定!$C$5,"")</f>
        <v/>
      </c>
      <c r="D4" s="7"/>
      <c r="E4" s="7"/>
      <c r="F4" s="6" t="s">
        <v>408</v>
      </c>
      <c r="G4" s="6"/>
      <c r="H4" s="6"/>
      <c r="I4" s="6"/>
      <c r="J4" s="6"/>
      <c r="K4" s="6"/>
      <c r="L4" s="6"/>
      <c r="M4" s="6"/>
      <c r="N4" s="6"/>
      <c r="O4" s="6"/>
      <c r="P4" s="6"/>
      <c r="Q4" s="6"/>
      <c r="R4" s="41"/>
    </row>
    <row r="5" ht="17.45" customHeight="1" spans="1:18">
      <c r="A5" s="5"/>
      <c r="B5" s="8" t="str">
        <f>IF(認定判定!$H$11="","使用できません","")</f>
        <v>使用できません</v>
      </c>
      <c r="C5" s="8"/>
      <c r="D5" s="8"/>
      <c r="E5" s="8"/>
      <c r="F5" s="8"/>
      <c r="G5" s="8"/>
      <c r="H5" s="8"/>
      <c r="I5" s="6" t="s">
        <v>409</v>
      </c>
      <c r="J5" s="6"/>
      <c r="K5" s="129"/>
      <c r="L5" s="129"/>
      <c r="M5" s="129"/>
      <c r="N5" s="129"/>
      <c r="O5" s="129"/>
      <c r="P5" s="129"/>
      <c r="Q5" s="6"/>
      <c r="R5" s="41"/>
    </row>
    <row r="6" ht="17.45" customHeight="1" spans="1:18">
      <c r="A6" s="5"/>
      <c r="B6" s="8"/>
      <c r="C6" s="8"/>
      <c r="D6" s="8"/>
      <c r="E6" s="8"/>
      <c r="F6" s="8"/>
      <c r="G6" s="8"/>
      <c r="H6" s="8"/>
      <c r="I6" s="6" t="s">
        <v>410</v>
      </c>
      <c r="J6" s="6"/>
      <c r="K6" s="25" t="str">
        <f>IF(認定判定!$C$2&gt;0,認定判定!$C$2,"")</f>
        <v/>
      </c>
      <c r="L6" s="25"/>
      <c r="M6" s="25"/>
      <c r="N6" s="25"/>
      <c r="O6" s="25"/>
      <c r="P6" s="25"/>
      <c r="Q6" s="6"/>
      <c r="R6" s="41"/>
    </row>
    <row r="7" ht="17.45" customHeight="1" spans="1:18">
      <c r="A7" s="5"/>
      <c r="B7" s="8"/>
      <c r="C7" s="8"/>
      <c r="D7" s="8"/>
      <c r="E7" s="8"/>
      <c r="F7" s="8"/>
      <c r="G7" s="8"/>
      <c r="H7" s="8"/>
      <c r="I7" s="6" t="s">
        <v>411</v>
      </c>
      <c r="J7" s="6"/>
      <c r="K7" s="25" t="str">
        <f>IF(認定判定!$C$3&gt;0,認定判定!$C$3,"")</f>
        <v/>
      </c>
      <c r="L7" s="25"/>
      <c r="M7" s="25"/>
      <c r="N7" s="25"/>
      <c r="O7" s="25"/>
      <c r="P7" s="25"/>
      <c r="R7" s="41"/>
    </row>
    <row r="8" ht="17.45" customHeight="1" spans="1:18">
      <c r="A8" s="5"/>
      <c r="B8" s="8"/>
      <c r="C8" s="8"/>
      <c r="D8" s="8"/>
      <c r="E8" s="8"/>
      <c r="F8" s="8"/>
      <c r="G8" s="8"/>
      <c r="H8" s="8"/>
      <c r="I8" s="26"/>
      <c r="J8" s="26"/>
      <c r="K8" s="27" t="str">
        <f>IF(認定判定!$C$4&gt;0,認定判定!$C$4,"")</f>
        <v/>
      </c>
      <c r="L8" s="27"/>
      <c r="M8" s="27"/>
      <c r="N8" s="27"/>
      <c r="O8" s="27"/>
      <c r="P8" s="27"/>
      <c r="Q8" s="26"/>
      <c r="R8" s="41"/>
    </row>
    <row r="9" ht="17.45" customHeight="1" spans="1:18">
      <c r="A9" s="5"/>
      <c r="B9" s="6"/>
      <c r="C9" s="6"/>
      <c r="D9" s="6"/>
      <c r="E9" s="6"/>
      <c r="F9" s="6"/>
      <c r="G9" s="6"/>
      <c r="H9" s="6"/>
      <c r="I9" s="6"/>
      <c r="J9" s="6"/>
      <c r="K9" s="6"/>
      <c r="L9" s="6"/>
      <c r="M9" s="6"/>
      <c r="N9" s="6"/>
      <c r="O9" s="6"/>
      <c r="P9" s="6"/>
      <c r="Q9" s="6"/>
      <c r="R9" s="41"/>
    </row>
    <row r="10" ht="17.45" customHeight="1" spans="1:18">
      <c r="A10" s="5"/>
      <c r="B10" s="9" t="s">
        <v>412</v>
      </c>
      <c r="C10" s="9"/>
      <c r="D10" s="9"/>
      <c r="E10" s="9"/>
      <c r="F10" s="9"/>
      <c r="G10" s="9"/>
      <c r="H10" s="9"/>
      <c r="I10" s="9"/>
      <c r="J10" s="9"/>
      <c r="K10" s="9"/>
      <c r="L10" s="9"/>
      <c r="M10" s="9"/>
      <c r="N10" s="9"/>
      <c r="O10" s="9"/>
      <c r="P10" s="9"/>
      <c r="Q10" s="9"/>
      <c r="R10" s="41"/>
    </row>
    <row r="11" ht="17.45" customHeight="1" spans="1:18">
      <c r="A11" s="5"/>
      <c r="B11" s="9"/>
      <c r="C11" s="9"/>
      <c r="D11" s="9"/>
      <c r="E11" s="9"/>
      <c r="F11" s="9"/>
      <c r="G11" s="9"/>
      <c r="H11" s="9"/>
      <c r="I11" s="9"/>
      <c r="J11" s="9"/>
      <c r="K11" s="9"/>
      <c r="L11" s="9"/>
      <c r="M11" s="9"/>
      <c r="N11" s="9"/>
      <c r="O11" s="9"/>
      <c r="P11" s="9"/>
      <c r="Q11" s="9"/>
      <c r="R11" s="41"/>
    </row>
    <row r="12" ht="17.45" customHeight="1" spans="1:18">
      <c r="A12" s="5"/>
      <c r="B12" s="9"/>
      <c r="C12" s="9"/>
      <c r="D12" s="9"/>
      <c r="E12" s="9"/>
      <c r="F12" s="9"/>
      <c r="G12" s="9"/>
      <c r="H12" s="9"/>
      <c r="I12" s="9"/>
      <c r="J12" s="9"/>
      <c r="K12" s="9"/>
      <c r="L12" s="9"/>
      <c r="M12" s="9"/>
      <c r="N12" s="9"/>
      <c r="O12" s="9"/>
      <c r="P12" s="9"/>
      <c r="Q12" s="9"/>
      <c r="R12" s="41"/>
    </row>
    <row r="13" ht="17.45" customHeight="1" spans="1:18">
      <c r="A13" s="5"/>
      <c r="B13" s="9"/>
      <c r="C13" s="9"/>
      <c r="D13" s="9"/>
      <c r="E13" s="9"/>
      <c r="F13" s="9"/>
      <c r="G13" s="9"/>
      <c r="H13" s="9"/>
      <c r="I13" s="9"/>
      <c r="J13" s="9"/>
      <c r="K13" s="9"/>
      <c r="L13" s="9"/>
      <c r="M13" s="9"/>
      <c r="N13" s="9"/>
      <c r="O13" s="9"/>
      <c r="P13" s="9"/>
      <c r="Q13" s="9"/>
      <c r="R13" s="41"/>
    </row>
    <row r="14" ht="17.45" customHeight="1" spans="1:18">
      <c r="A14" s="5"/>
      <c r="B14" s="9"/>
      <c r="C14" s="9"/>
      <c r="D14" s="9"/>
      <c r="E14" s="9"/>
      <c r="F14" s="9"/>
      <c r="G14" s="9"/>
      <c r="H14" s="9"/>
      <c r="I14" s="9"/>
      <c r="J14" s="9"/>
      <c r="K14" s="9"/>
      <c r="L14" s="9"/>
      <c r="M14" s="9"/>
      <c r="N14" s="9"/>
      <c r="O14" s="9"/>
      <c r="P14" s="9"/>
      <c r="Q14" s="9"/>
      <c r="R14" s="41"/>
    </row>
    <row r="15" ht="17.45" customHeight="1" spans="1:18">
      <c r="A15" s="5"/>
      <c r="B15" s="10" t="s">
        <v>413</v>
      </c>
      <c r="C15" s="10"/>
      <c r="D15" s="10"/>
      <c r="E15" s="10"/>
      <c r="F15" s="10"/>
      <c r="G15" s="10"/>
      <c r="H15" s="10"/>
      <c r="I15" s="10"/>
      <c r="J15" s="10"/>
      <c r="K15" s="10"/>
      <c r="L15" s="10"/>
      <c r="M15" s="10"/>
      <c r="N15" s="10"/>
      <c r="O15" s="10"/>
      <c r="P15" s="10"/>
      <c r="Q15" s="10"/>
      <c r="R15" s="41"/>
    </row>
    <row r="16" ht="17.45" customHeight="1" spans="1:18">
      <c r="A16" s="5"/>
      <c r="B16" s="6" t="s">
        <v>414</v>
      </c>
      <c r="C16" s="6"/>
      <c r="D16" s="6"/>
      <c r="E16" s="6"/>
      <c r="F16" s="6"/>
      <c r="G16" s="6"/>
      <c r="H16" s="6"/>
      <c r="I16" s="6"/>
      <c r="J16" s="6"/>
      <c r="L16" s="128" t="str">
        <f>IF(認定判定!$J$3&gt;0,認定判定!$J$3,"　　　　　　　　年　　　月　　　日")</f>
        <v>　　　　　　　　年　　　月　　　日</v>
      </c>
      <c r="M16" s="128"/>
      <c r="N16" s="128"/>
      <c r="O16" s="128"/>
      <c r="P16" s="128"/>
      <c r="Q16" s="6"/>
      <c r="R16" s="41"/>
    </row>
    <row r="17" ht="17.45" customHeight="1" spans="1:18">
      <c r="A17" s="5"/>
      <c r="B17" s="6" t="s">
        <v>415</v>
      </c>
      <c r="C17" s="6"/>
      <c r="D17" s="6"/>
      <c r="E17" s="6"/>
      <c r="F17" s="6"/>
      <c r="G17" s="6"/>
      <c r="H17" s="6"/>
      <c r="I17" s="6"/>
      <c r="J17" s="6"/>
      <c r="K17" s="6"/>
      <c r="L17" s="6"/>
      <c r="R17" s="41"/>
    </row>
    <row r="18" ht="17.45" customHeight="1" spans="1:18">
      <c r="A18" s="5"/>
      <c r="B18" s="6"/>
      <c r="C18" s="6" t="s">
        <v>416</v>
      </c>
      <c r="D18" s="6"/>
      <c r="E18" s="6"/>
      <c r="F18" s="6"/>
      <c r="G18" s="6"/>
      <c r="H18" s="6"/>
      <c r="I18" s="29"/>
      <c r="J18" s="29"/>
      <c r="K18" s="29"/>
      <c r="L18" s="29"/>
      <c r="M18" s="29"/>
      <c r="N18" s="29"/>
      <c r="O18" s="29"/>
      <c r="P18" s="29"/>
      <c r="Q18" s="29"/>
      <c r="R18" s="41"/>
    </row>
    <row r="19" ht="17.45" customHeight="1" spans="1:18">
      <c r="A19" s="5"/>
      <c r="B19" s="6"/>
      <c r="C19" s="6"/>
      <c r="D19" s="11" t="s">
        <v>438</v>
      </c>
      <c r="E19" s="11"/>
      <c r="F19" s="12" t="s">
        <v>418</v>
      </c>
      <c r="G19" s="12"/>
      <c r="H19" s="6"/>
      <c r="I19" s="29"/>
      <c r="L19" s="30" t="s">
        <v>419</v>
      </c>
      <c r="M19" s="31"/>
      <c r="N19" s="32">
        <f>認定判定!$C$27</f>
        <v>0</v>
      </c>
      <c r="O19" s="32"/>
      <c r="P19" s="32"/>
      <c r="Q19" s="32"/>
      <c r="R19" s="41"/>
    </row>
    <row r="20" ht="17.45" customHeight="1" spans="1:18">
      <c r="A20" s="5"/>
      <c r="B20" s="6"/>
      <c r="C20" s="6"/>
      <c r="D20" s="13" t="s">
        <v>439</v>
      </c>
      <c r="E20" s="13"/>
      <c r="F20" s="12"/>
      <c r="G20" s="12"/>
      <c r="H20" s="6"/>
      <c r="I20" s="29"/>
      <c r="J20" s="29"/>
      <c r="K20" s="29"/>
      <c r="L20" s="29"/>
      <c r="M20" s="29"/>
      <c r="N20" s="29"/>
      <c r="O20" s="29"/>
      <c r="P20" s="29"/>
      <c r="Q20" s="29"/>
      <c r="R20" s="41"/>
    </row>
    <row r="21" ht="17.45" customHeight="1" spans="1:18">
      <c r="A21" s="5"/>
      <c r="B21" s="6"/>
      <c r="C21" s="6"/>
      <c r="D21" s="14" t="s">
        <v>421</v>
      </c>
      <c r="E21" s="15"/>
      <c r="F21" s="15"/>
      <c r="G21" s="15"/>
      <c r="H21" s="15"/>
      <c r="I21" s="33"/>
      <c r="J21" s="33"/>
      <c r="K21" s="33"/>
      <c r="L21" s="33"/>
      <c r="M21" s="33"/>
      <c r="N21" s="33"/>
      <c r="O21" s="34">
        <f>認定判定!$C$18</f>
        <v>0</v>
      </c>
      <c r="P21" s="34"/>
      <c r="Q21" s="42" t="str">
        <f>認定判定!$D$9</f>
        <v>円</v>
      </c>
      <c r="R21" s="41"/>
    </row>
    <row r="22" ht="17.45" customHeight="1" spans="1:18">
      <c r="A22" s="5"/>
      <c r="B22" s="6"/>
      <c r="C22" s="6"/>
      <c r="D22" s="14"/>
      <c r="E22" s="15"/>
      <c r="F22" s="15"/>
      <c r="G22" s="15"/>
      <c r="H22" s="15"/>
      <c r="I22" s="33"/>
      <c r="J22" s="33"/>
      <c r="K22" s="33"/>
      <c r="L22" s="33"/>
      <c r="M22" s="33"/>
      <c r="N22" s="33"/>
      <c r="O22" s="50"/>
      <c r="P22" s="50"/>
      <c r="Q22" s="43"/>
      <c r="R22" s="41"/>
    </row>
    <row r="23" ht="17.45" customHeight="1" spans="1:18">
      <c r="A23" s="5"/>
      <c r="B23" s="6"/>
      <c r="C23" s="6"/>
      <c r="D23" s="14" t="s">
        <v>440</v>
      </c>
      <c r="E23" s="15"/>
      <c r="F23" s="15"/>
      <c r="G23" s="15"/>
      <c r="H23" s="15"/>
      <c r="I23" s="33"/>
      <c r="J23" s="33"/>
      <c r="K23" s="33"/>
      <c r="L23" s="33"/>
      <c r="M23" s="33"/>
      <c r="N23" s="33"/>
      <c r="O23" s="34">
        <f>SUM(認定判定!C16:C17)</f>
        <v>0</v>
      </c>
      <c r="P23" s="34"/>
      <c r="Q23" s="42" t="str">
        <f>認定判定!$D$9</f>
        <v>円</v>
      </c>
      <c r="R23" s="41"/>
    </row>
    <row r="24" ht="17.45" customHeight="1" spans="1:18">
      <c r="A24" s="5"/>
      <c r="B24" s="6"/>
      <c r="C24" s="6"/>
      <c r="D24" s="14"/>
      <c r="E24" s="15"/>
      <c r="F24" s="15"/>
      <c r="G24" s="15"/>
      <c r="H24" s="15"/>
      <c r="I24" s="33"/>
      <c r="J24" s="33"/>
      <c r="K24" s="33"/>
      <c r="L24" s="33"/>
      <c r="M24" s="33"/>
      <c r="N24" s="33"/>
      <c r="O24" s="50"/>
      <c r="P24" s="50"/>
      <c r="Q24" s="43"/>
      <c r="R24" s="41"/>
    </row>
    <row r="25" ht="17.45" customHeight="1" spans="1:18">
      <c r="A25" s="5"/>
      <c r="B25" s="6"/>
      <c r="C25" s="6"/>
      <c r="D25" s="6" t="s">
        <v>441</v>
      </c>
      <c r="E25" s="6"/>
      <c r="F25" s="6"/>
      <c r="G25" s="6"/>
      <c r="H25" s="6"/>
      <c r="I25" s="29"/>
      <c r="O25" s="34">
        <f>ROUNDDOWN((SUM(認定判定!C16:C18)/3),0)</f>
        <v>0</v>
      </c>
      <c r="P25" s="34"/>
      <c r="Q25" s="42" t="str">
        <f>認定判定!$D$9</f>
        <v>円</v>
      </c>
      <c r="R25" s="41"/>
    </row>
    <row r="26" ht="17.45" customHeight="1" spans="1:18">
      <c r="A26" s="5"/>
      <c r="B26" s="6"/>
      <c r="C26" s="6"/>
      <c r="D26" s="47"/>
      <c r="E26" s="11" t="s">
        <v>442</v>
      </c>
      <c r="F26" s="11"/>
      <c r="G26" s="47"/>
      <c r="H26" s="47"/>
      <c r="I26" s="36"/>
      <c r="J26" s="36"/>
      <c r="K26" s="29"/>
      <c r="L26" s="51"/>
      <c r="M26" s="51"/>
      <c r="N26" s="52"/>
      <c r="O26" s="52"/>
      <c r="P26" s="52"/>
      <c r="Q26" s="52"/>
      <c r="R26" s="41"/>
    </row>
    <row r="27" ht="17.45" customHeight="1" spans="1:18">
      <c r="A27" s="5"/>
      <c r="B27" s="6"/>
      <c r="C27" s="6"/>
      <c r="D27" s="48"/>
      <c r="E27" s="277" t="s">
        <v>443</v>
      </c>
      <c r="F27" s="16"/>
      <c r="G27" s="48"/>
      <c r="H27" s="48"/>
      <c r="I27" s="36"/>
      <c r="J27" s="36"/>
      <c r="K27" s="29"/>
      <c r="L27" s="29"/>
      <c r="M27" s="29"/>
      <c r="N27" s="29"/>
      <c r="O27" s="29"/>
      <c r="P27" s="29"/>
      <c r="Q27" s="29"/>
      <c r="R27" s="41"/>
    </row>
    <row r="28" ht="17.45" customHeight="1" spans="1:18">
      <c r="A28" s="5"/>
      <c r="B28" s="6"/>
      <c r="C28" s="6"/>
      <c r="D28" s="14"/>
      <c r="E28" s="15"/>
      <c r="F28" s="15"/>
      <c r="G28" s="15"/>
      <c r="H28" s="15"/>
      <c r="I28" s="33"/>
      <c r="J28" s="33"/>
      <c r="K28" s="33"/>
      <c r="L28" s="33"/>
      <c r="M28" s="15"/>
      <c r="N28" s="15"/>
      <c r="O28" s="53"/>
      <c r="P28" s="53"/>
      <c r="Q28" s="33"/>
      <c r="R28" s="41"/>
    </row>
    <row r="29" ht="17.45" customHeight="1" spans="1:18">
      <c r="A29" s="17"/>
      <c r="B29" s="18"/>
      <c r="C29" s="49"/>
      <c r="D29" s="49"/>
      <c r="E29" s="49"/>
      <c r="F29" s="49"/>
      <c r="G29" s="49"/>
      <c r="H29" s="49"/>
      <c r="I29" s="49"/>
      <c r="J29" s="49"/>
      <c r="K29" s="49"/>
      <c r="L29" s="49"/>
      <c r="M29" s="49"/>
      <c r="N29" s="49"/>
      <c r="O29" s="49"/>
      <c r="P29" s="49"/>
      <c r="Q29" s="49"/>
      <c r="R29" s="44"/>
    </row>
    <row r="30" ht="17.45" customHeight="1" spans="2:2">
      <c r="B30" s="1" t="s">
        <v>429</v>
      </c>
    </row>
    <row r="31" ht="17.45" customHeight="1" spans="2:17">
      <c r="B31" s="20" t="s">
        <v>23</v>
      </c>
      <c r="C31" s="21" t="s">
        <v>444</v>
      </c>
      <c r="D31" s="21"/>
      <c r="E31" s="21"/>
      <c r="F31" s="21"/>
      <c r="G31" s="21"/>
      <c r="H31" s="21"/>
      <c r="I31" s="21"/>
      <c r="J31" s="21"/>
      <c r="K31" s="21"/>
      <c r="L31" s="21"/>
      <c r="M31" s="21"/>
      <c r="N31" s="21"/>
      <c r="O31" s="21"/>
      <c r="P31" s="21"/>
      <c r="Q31" s="21"/>
    </row>
    <row r="32" ht="17.45" customHeight="1" spans="2:17">
      <c r="B32" s="20"/>
      <c r="C32" s="21"/>
      <c r="D32" s="21"/>
      <c r="E32" s="21"/>
      <c r="F32" s="21"/>
      <c r="G32" s="21"/>
      <c r="H32" s="21"/>
      <c r="I32" s="21"/>
      <c r="J32" s="21"/>
      <c r="K32" s="21"/>
      <c r="L32" s="21"/>
      <c r="M32" s="21"/>
      <c r="N32" s="21"/>
      <c r="O32" s="21"/>
      <c r="P32" s="21"/>
      <c r="Q32" s="21"/>
    </row>
    <row r="33" ht="17.45" customHeight="1" spans="2:18">
      <c r="B33" s="22" t="s">
        <v>24</v>
      </c>
      <c r="C33" s="22" t="s">
        <v>430</v>
      </c>
      <c r="D33" s="22"/>
      <c r="E33" s="22"/>
      <c r="F33" s="22"/>
      <c r="G33" s="22"/>
      <c r="H33" s="22"/>
      <c r="I33" s="22"/>
      <c r="J33" s="22"/>
      <c r="K33" s="22"/>
      <c r="L33" s="22"/>
      <c r="M33" s="22"/>
      <c r="N33" s="22"/>
      <c r="O33" s="22"/>
      <c r="P33" s="22"/>
      <c r="Q33" s="22"/>
      <c r="R33" s="22"/>
    </row>
    <row r="34" ht="17.45" customHeight="1" spans="2:17">
      <c r="B34" s="1" t="s">
        <v>25</v>
      </c>
      <c r="C34" s="23" t="s">
        <v>431</v>
      </c>
      <c r="D34" s="23"/>
      <c r="E34" s="23"/>
      <c r="F34" s="23"/>
      <c r="G34" s="23"/>
      <c r="H34" s="23"/>
      <c r="I34" s="23"/>
      <c r="J34" s="23"/>
      <c r="K34" s="23"/>
      <c r="L34" s="23"/>
      <c r="M34" s="23"/>
      <c r="N34" s="23"/>
      <c r="O34" s="23"/>
      <c r="P34" s="23"/>
      <c r="Q34" s="23"/>
    </row>
    <row r="35" ht="17.45" customHeight="1" spans="2:17">
      <c r="B35" s="23"/>
      <c r="C35" s="23"/>
      <c r="D35" s="23"/>
      <c r="E35" s="23"/>
      <c r="F35" s="23"/>
      <c r="G35" s="23"/>
      <c r="H35" s="23"/>
      <c r="I35" s="23"/>
      <c r="J35" s="23"/>
      <c r="K35" s="23"/>
      <c r="L35" s="23"/>
      <c r="M35" s="23"/>
      <c r="N35" s="23"/>
      <c r="O35" s="23"/>
      <c r="P35" s="23"/>
      <c r="Q35" s="23"/>
    </row>
    <row r="36" ht="17.45" customHeight="1" spans="2:17">
      <c r="B36" s="23"/>
      <c r="C36" s="23"/>
      <c r="D36" s="23"/>
      <c r="E36" s="23"/>
      <c r="F36" s="23"/>
      <c r="G36" s="23"/>
      <c r="H36" s="23"/>
      <c r="I36" s="23"/>
      <c r="J36" s="23"/>
      <c r="K36" s="23"/>
      <c r="L36" s="23"/>
      <c r="M36" s="23"/>
      <c r="N36" s="23"/>
      <c r="O36" s="23"/>
      <c r="P36" s="23"/>
      <c r="Q36" s="23"/>
    </row>
    <row r="37" ht="17.45" customHeight="1" spans="3:3">
      <c r="C37" s="1" t="s">
        <v>432</v>
      </c>
    </row>
    <row r="38" ht="17.45" customHeight="1" spans="3:3">
      <c r="C38" s="1" t="s">
        <v>433</v>
      </c>
    </row>
    <row r="39" ht="17.45" customHeight="1" spans="3:3">
      <c r="C39" s="1" t="s">
        <v>434</v>
      </c>
    </row>
    <row r="40" ht="17.45" customHeight="1" spans="2:2">
      <c r="B40" s="1" t="s">
        <v>435</v>
      </c>
    </row>
    <row r="41" ht="17.45" customHeight="1" spans="3:3">
      <c r="C41" s="1" t="s">
        <v>436</v>
      </c>
    </row>
    <row r="42" ht="17.45" customHeight="1"/>
    <row r="43" ht="17.45" customHeight="1"/>
    <row r="44" ht="17.45" customHeight="1"/>
    <row r="45" ht="17.45" customHeight="1"/>
  </sheetData>
  <sheetProtection password="EFF8" sheet="1" objects="1" scenarios="1"/>
  <mergeCells count="24">
    <mergeCell ref="B2:Q2"/>
    <mergeCell ref="L3:P3"/>
    <mergeCell ref="C4:E4"/>
    <mergeCell ref="K5:P5"/>
    <mergeCell ref="K6:P6"/>
    <mergeCell ref="K7:P7"/>
    <mergeCell ref="K8:P8"/>
    <mergeCell ref="B15:Q15"/>
    <mergeCell ref="L16:P16"/>
    <mergeCell ref="D19:E19"/>
    <mergeCell ref="N19:Q19"/>
    <mergeCell ref="D20:E20"/>
    <mergeCell ref="O21:P21"/>
    <mergeCell ref="O23:P23"/>
    <mergeCell ref="O25:P25"/>
    <mergeCell ref="E26:F26"/>
    <mergeCell ref="E27:F27"/>
    <mergeCell ref="B31:B32"/>
    <mergeCell ref="C34:Q35"/>
    <mergeCell ref="I26:J27"/>
    <mergeCell ref="F19:G20"/>
    <mergeCell ref="C31:Q32"/>
    <mergeCell ref="B10:Q14"/>
    <mergeCell ref="B5:H7"/>
  </mergeCells>
  <conditionalFormatting sqref="B5:H8">
    <cfRule type="cellIs" dxfId="3" priority="3" operator="equal">
      <formula>"利用できません"</formula>
    </cfRule>
  </conditionalFormatting>
  <printOptions horizontalCentered="1"/>
  <pageMargins left="0.314583333333333" right="0.314583333333333" top="0.354166666666667" bottom="0.354166666666667" header="0.314583333333333" footer="0.314583333333333"/>
  <pageSetup paperSize="9" orientation="portrait" blackAndWhite="1"/>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Kingsoft Spreadsheets</Application>
  <HeadingPairs>
    <vt:vector size="2" baseType="variant">
      <vt:variant>
        <vt:lpstr>工作表</vt:lpstr>
      </vt:variant>
      <vt:variant>
        <vt:i4>25</vt:i4>
      </vt:variant>
    </vt:vector>
  </HeadingPairs>
  <TitlesOfParts>
    <vt:vector size="25" baseType="lpstr">
      <vt:lpstr>認定判定</vt:lpstr>
      <vt:lpstr>業種一覧</vt:lpstr>
      <vt:lpstr>Gyosyu</vt:lpstr>
      <vt:lpstr>GyosyuKbn</vt:lpstr>
      <vt:lpstr>Seido</vt:lpstr>
      <vt:lpstr>5号業種リスト</vt:lpstr>
      <vt:lpstr>市町村</vt:lpstr>
      <vt:lpstr>SN4号4-①</vt:lpstr>
      <vt:lpstr>SN4号4-②</vt:lpstr>
      <vt:lpstr>SN4号4-③</vt:lpstr>
      <vt:lpstr>SN4号4-④</vt:lpstr>
      <vt:lpstr>SN5号-（イ)-①</vt:lpstr>
      <vt:lpstr>SN5号-（イ)-②a</vt:lpstr>
      <vt:lpstr>SN5号-（イ)-④</vt:lpstr>
      <vt:lpstr>SN5号-（イ)-⑤a</vt:lpstr>
      <vt:lpstr>SN5号-（イ)-⑦</vt:lpstr>
      <vt:lpstr>SN5号-（イ)-⑩a</vt:lpstr>
      <vt:lpstr>SN5号-（イ)-⑧</vt:lpstr>
      <vt:lpstr>SN5号-（イ)-⑪a</vt:lpstr>
      <vt:lpstr>SN5号-（イ)-⑨</vt:lpstr>
      <vt:lpstr>SN5号-（イ)-⑫a</vt:lpstr>
      <vt:lpstr>危機-①</vt:lpstr>
      <vt:lpstr>危機-②</vt:lpstr>
      <vt:lpstr>危機-③</vt:lpstr>
      <vt:lpstr>危機-④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2020-05-22T04:44:28Z</dcterms:created>
  <dcterms:modified xsi:type="dcterms:W3CDTF">2020-05-22T04:44:44Z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ies>
</file>